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HomePage\xserver\hinagata-free\20260203\business\down\"/>
    </mc:Choice>
  </mc:AlternateContent>
  <xr:revisionPtr revIDLastSave="0" documentId="13_ncr:1_{4B490AA0-5A2A-4744-8186-E32A6E1EDC24}" xr6:coauthVersionLast="47" xr6:coauthVersionMax="47" xr10:uidLastSave="{00000000-0000-0000-0000-000000000000}"/>
  <bookViews>
    <workbookView xWindow="1650" yWindow="975" windowWidth="25320" windowHeight="11505" tabRatio="500" xr2:uid="{00000000-000D-0000-FFFF-FFFF00000000}"/>
  </bookViews>
  <sheets>
    <sheet name="日次残業" sheetId="1" r:id="rId1"/>
    <sheet name="祝日" sheetId="2" r:id="rId2"/>
  </sheets>
  <definedNames>
    <definedName name="_xlnm.Print_Area" localSheetId="0">日次残業!$B$2:$L$48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43" i="1" l="1"/>
  <c r="C43" i="1"/>
  <c r="B43" i="1"/>
  <c r="D43" i="1" s="1"/>
  <c r="K42" i="1"/>
  <c r="C42" i="1"/>
  <c r="B42" i="1"/>
  <c r="D42" i="1" s="1"/>
  <c r="K41" i="1"/>
  <c r="C41" i="1"/>
  <c r="B41" i="1"/>
  <c r="D41" i="1" s="1"/>
  <c r="K40" i="1"/>
  <c r="C40" i="1"/>
  <c r="B40" i="1"/>
  <c r="D40" i="1" s="1"/>
  <c r="K39" i="1"/>
  <c r="C39" i="1"/>
  <c r="B39" i="1"/>
  <c r="D39" i="1" s="1"/>
  <c r="K38" i="1"/>
  <c r="C38" i="1"/>
  <c r="B38" i="1"/>
  <c r="D38" i="1" s="1"/>
  <c r="K37" i="1"/>
  <c r="C37" i="1"/>
  <c r="B37" i="1"/>
  <c r="D37" i="1" s="1"/>
  <c r="K36" i="1"/>
  <c r="C36" i="1"/>
  <c r="B36" i="1"/>
  <c r="D36" i="1" s="1"/>
  <c r="K35" i="1"/>
  <c r="B35" i="1"/>
  <c r="D35" i="1" s="1"/>
  <c r="K34" i="1"/>
  <c r="B34" i="1"/>
  <c r="D34" i="1" s="1"/>
  <c r="K33" i="1"/>
  <c r="B33" i="1"/>
  <c r="D33" i="1" s="1"/>
  <c r="K32" i="1"/>
  <c r="B32" i="1"/>
  <c r="D32" i="1" s="1"/>
  <c r="K31" i="1"/>
  <c r="B31" i="1"/>
  <c r="D31" i="1" s="1"/>
  <c r="K30" i="1"/>
  <c r="B30" i="1"/>
  <c r="D30" i="1" s="1"/>
  <c r="K29" i="1"/>
  <c r="B29" i="1"/>
  <c r="D29" i="1" s="1"/>
  <c r="K28" i="1"/>
  <c r="B28" i="1"/>
  <c r="D28" i="1" s="1"/>
  <c r="K27" i="1"/>
  <c r="B27" i="1"/>
  <c r="D27" i="1" s="1"/>
  <c r="K26" i="1"/>
  <c r="B26" i="1"/>
  <c r="D26" i="1" s="1"/>
  <c r="K25" i="1"/>
  <c r="B25" i="1"/>
  <c r="C25" i="1" s="1"/>
  <c r="K24" i="1"/>
  <c r="B24" i="1"/>
  <c r="D24" i="1" s="1"/>
  <c r="K23" i="1"/>
  <c r="B23" i="1"/>
  <c r="D23" i="1" s="1"/>
  <c r="K22" i="1"/>
  <c r="B22" i="1"/>
  <c r="D22" i="1" s="1"/>
  <c r="K21" i="1"/>
  <c r="B21" i="1"/>
  <c r="D21" i="1" s="1"/>
  <c r="K20" i="1"/>
  <c r="B20" i="1"/>
  <c r="D20" i="1" s="1"/>
  <c r="K19" i="1"/>
  <c r="B19" i="1"/>
  <c r="C19" i="1" s="1"/>
  <c r="K18" i="1"/>
  <c r="B18" i="1"/>
  <c r="D18" i="1" s="1"/>
  <c r="K17" i="1"/>
  <c r="B17" i="1"/>
  <c r="D17" i="1" s="1"/>
  <c r="K16" i="1"/>
  <c r="B16" i="1"/>
  <c r="C16" i="1" s="1"/>
  <c r="K15" i="1"/>
  <c r="B15" i="1"/>
  <c r="D15" i="1" s="1"/>
  <c r="K14" i="1"/>
  <c r="B14" i="1"/>
  <c r="C14" i="1" s="1"/>
  <c r="K13" i="1"/>
  <c r="B13" i="1"/>
  <c r="D13" i="1" s="1"/>
  <c r="C13" i="1" l="1"/>
  <c r="C15" i="1"/>
  <c r="C17" i="1"/>
  <c r="C18" i="1"/>
  <c r="C20" i="1"/>
  <c r="C21" i="1"/>
  <c r="C22" i="1"/>
  <c r="C23" i="1"/>
  <c r="C24" i="1"/>
  <c r="C26" i="1"/>
  <c r="C27" i="1"/>
  <c r="C28" i="1"/>
  <c r="C29" i="1"/>
  <c r="C30" i="1"/>
  <c r="C31" i="1"/>
  <c r="C32" i="1"/>
  <c r="C33" i="1"/>
  <c r="C34" i="1"/>
  <c r="C35" i="1"/>
  <c r="D14" i="1"/>
  <c r="J45" i="1" s="1"/>
  <c r="D16" i="1"/>
  <c r="D19" i="1"/>
  <c r="D25" i="1"/>
  <c r="J44" i="1" l="1"/>
  <c r="F44" i="1"/>
  <c r="E44" i="1"/>
  <c r="G45" i="1"/>
  <c r="H44" i="1"/>
  <c r="I44" i="1"/>
  <c r="G44" i="1"/>
  <c r="E45" i="1"/>
  <c r="F45" i="1"/>
  <c r="H45" i="1"/>
  <c r="I45" i="1"/>
  <c r="K45" i="1" l="1"/>
  <c r="G46" i="1"/>
  <c r="G47" i="1"/>
  <c r="G48" i="1"/>
  <c r="E48" i="1"/>
  <c r="E46" i="1"/>
  <c r="K44" i="1"/>
  <c r="E47" i="1"/>
  <c r="I48" i="1"/>
  <c r="I46" i="1"/>
  <c r="I47" i="1"/>
  <c r="F48" i="1"/>
  <c r="F46" i="1"/>
  <c r="F47" i="1"/>
  <c r="H47" i="1"/>
  <c r="H48" i="1"/>
  <c r="H46" i="1"/>
  <c r="J48" i="1"/>
  <c r="J46" i="1"/>
  <c r="J47" i="1"/>
  <c r="K46" i="1" l="1"/>
</calcChain>
</file>

<file path=xl/sharedStrings.xml><?xml version="1.0" encoding="utf-8"?>
<sst xmlns="http://schemas.openxmlformats.org/spreadsheetml/2006/main" count="85" uniqueCount="57">
  <si>
    <t>日次残業記録表</t>
  </si>
  <si>
    <t>部署</t>
  </si>
  <si>
    <t>○○部</t>
  </si>
  <si>
    <t>月の上限（時間外）</t>
  </si>
  <si>
    <t>時間</t>
  </si>
  <si>
    <t>注意ライン超え</t>
  </si>
  <si>
    <t>対象年月</t>
  </si>
  <si>
    <t>注意ライン（累計）</t>
  </si>
  <si>
    <t>月の上限超え</t>
  </si>
  <si>
    <t>法定休日</t>
  </si>
  <si>
    <t>日</t>
  </si>
  <si>
    <t>法定休日の労働</t>
  </si>
  <si>
    <t>セルの色：累計の時間外が注意ラインを超えた日は黄色、月の上限を超えた日は赤になります。</t>
  </si>
  <si>
    <t>日付</t>
  </si>
  <si>
    <t>曜日</t>
  </si>
  <si>
    <t>法定
休日</t>
  </si>
  <si>
    <t>山田</t>
  </si>
  <si>
    <t>佐藤</t>
  </si>
  <si>
    <t>鈴木</t>
  </si>
  <si>
    <t>高橋</t>
  </si>
  <si>
    <t>田中</t>
  </si>
  <si>
    <t>伊藤</t>
  </si>
  <si>
    <t>日計</t>
  </si>
  <si>
    <t>メモ</t>
  </si>
  <si>
    <t>営業課</t>
  </si>
  <si>
    <t>開発課</t>
  </si>
  <si>
    <t>総務課</t>
  </si>
  <si>
    <r>
      <rPr>
        <sz val="8"/>
        <color rgb="FFFFFFFF"/>
        <rFont val="Noto Sans CJK SC"/>
        <family val="2"/>
      </rPr>
      <t>残業</t>
    </r>
    <r>
      <rPr>
        <sz val="8"/>
        <color rgb="FFFFFFFF"/>
        <rFont val="Meiryo"/>
        <family val="3"/>
        <charset val="128"/>
      </rPr>
      <t>(h)</t>
    </r>
  </si>
  <si>
    <t>時間外 計</t>
  </si>
  <si>
    <t>休日 計</t>
  </si>
  <si>
    <t>合計</t>
  </si>
  <si>
    <t>上限まで残り</t>
  </si>
  <si>
    <t>判定</t>
  </si>
  <si>
    <t>祝日・休業日</t>
  </si>
  <si>
    <t>曜日欄に「祝」と表示されます。会社の休業日は下の空欄に追加してください。</t>
  </si>
  <si>
    <t>名称</t>
  </si>
  <si>
    <t>元日</t>
  </si>
  <si>
    <t>成人の日</t>
  </si>
  <si>
    <t>建国記念の日</t>
  </si>
  <si>
    <t>天皇誕生日</t>
  </si>
  <si>
    <t>春分の日</t>
  </si>
  <si>
    <t>昭和の日</t>
  </si>
  <si>
    <t>憲法記念日</t>
  </si>
  <si>
    <t>みどりの日</t>
  </si>
  <si>
    <t>こどもの日</t>
  </si>
  <si>
    <t>振替休日</t>
  </si>
  <si>
    <t>海の日</t>
  </si>
  <si>
    <t>山の日</t>
  </si>
  <si>
    <t>敬老の日</t>
  </si>
  <si>
    <t>国民の休日</t>
  </si>
  <si>
    <t>秋分の日</t>
  </si>
  <si>
    <t>スポーツの日</t>
  </si>
  <si>
    <t>文化の日</t>
  </si>
  <si>
    <t>勤労感謝の日</t>
  </si>
  <si>
    <t xml:space="preserve">今すぐクリックして､無登録でゲット｡雛形の無料ダウンロード </t>
    <phoneticPr fontId="30"/>
  </si>
  <si>
    <t>法定休日</t>
    <rPh sb="0" eb="2">
      <t>ホウテイ</t>
    </rPh>
    <rPh sb="2" eb="4">
      <t>キュウジツ</t>
    </rPh>
    <phoneticPr fontId="27"/>
  </si>
  <si>
    <r>
      <rPr>
        <sz val="8"/>
        <color rgb="FFFF5050"/>
        <rFont val="Noto Sans CJK SC"/>
        <family val="2"/>
      </rPr>
      <t>その日の残業時間（法定外の時間外労働）を「</t>
    </r>
    <r>
      <rPr>
        <sz val="8"/>
        <color rgb="FFFF5050"/>
        <rFont val="Meiryo"/>
        <family val="3"/>
        <charset val="128"/>
      </rPr>
      <t>1.5</t>
    </r>
    <r>
      <rPr>
        <sz val="8"/>
        <color rgb="FFFF5050"/>
        <rFont val="Noto Sans CJK SC"/>
        <family val="2"/>
      </rPr>
      <t>」のように時間単位で入力します（</t>
    </r>
    <r>
      <rPr>
        <sz val="8"/>
        <color rgb="FFFF5050"/>
        <rFont val="Meiryo"/>
        <family val="3"/>
        <charset val="128"/>
      </rPr>
      <t>30</t>
    </r>
    <r>
      <rPr>
        <sz val="8"/>
        <color rgb="FFFF5050"/>
        <rFont val="Noto Sans CJK SC"/>
        <family val="2"/>
      </rPr>
      <t>分＝</t>
    </r>
    <r>
      <rPr>
        <sz val="8"/>
        <color rgb="FFFF5050"/>
        <rFont val="Meiryo"/>
        <family val="3"/>
        <charset val="128"/>
      </rPr>
      <t>0.5</t>
    </r>
    <r>
      <rPr>
        <sz val="8"/>
        <color rgb="FFFF5050"/>
        <rFont val="Noto Sans CJK SC"/>
        <family val="2"/>
      </rPr>
      <t>）。法定休日の行に入れた時間は「休日」として集計されます。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</si>
</sst>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m/d"/>
    <numFmt numFmtId="177" formatCode="0.0;;;@"/>
    <numFmt numFmtId="178" formatCode="0.0"/>
    <numFmt numFmtId="179" formatCode="0.0;&quot;超過 &quot;0.0;0.0"/>
  </numFmts>
  <fonts count="36">
    <font>
      <sz val="11"/>
      <color theme="1"/>
      <name val="Calibri"/>
      <family val="2"/>
      <charset val="1"/>
    </font>
    <font>
      <b/>
      <sz val="22"/>
      <color rgb="FF34495E"/>
      <name val="Meiryo"/>
      <family val="2"/>
    </font>
    <font>
      <b/>
      <sz val="9"/>
      <color rgb="FF666666"/>
      <name val="Meiryo"/>
      <family val="2"/>
    </font>
    <font>
      <sz val="10"/>
      <color rgb="FF0000FF"/>
      <name val="Meiryo"/>
      <family val="2"/>
    </font>
    <font>
      <sz val="9"/>
      <color rgb="FF555555"/>
      <name val="Meiryo"/>
      <family val="2"/>
    </font>
    <font>
      <b/>
      <sz val="10"/>
      <color rgb="FF0000FF"/>
      <name val="Meiryo"/>
      <family val="3"/>
      <charset val="128"/>
    </font>
    <font>
      <sz val="8"/>
      <color rgb="FF777777"/>
      <name val="Meiryo"/>
      <family val="2"/>
    </font>
    <font>
      <sz val="8"/>
      <color rgb="FF555555"/>
      <name val="Meiryo"/>
      <family val="2"/>
    </font>
    <font>
      <sz val="10"/>
      <color rgb="FF0000FF"/>
      <name val="Meiryo"/>
      <family val="3"/>
      <charset val="128"/>
    </font>
    <font>
      <b/>
      <sz val="9"/>
      <color rgb="FFFFFFFF"/>
      <name val="Meiryo"/>
      <family val="2"/>
    </font>
    <font>
      <b/>
      <sz val="10"/>
      <color rgb="FF0000FF"/>
      <name val="Meiryo"/>
      <family val="2"/>
    </font>
    <font>
      <sz val="8"/>
      <color rgb="FF0000FF"/>
      <name val="Meiryo"/>
      <family val="2"/>
    </font>
    <font>
      <sz val="8"/>
      <color rgb="FFFFFFFF"/>
      <name val="Meiryo"/>
      <family val="2"/>
    </font>
    <font>
      <sz val="8"/>
      <color rgb="FFFFFFFF"/>
      <name val="Meiryo"/>
      <family val="3"/>
      <charset val="128"/>
    </font>
    <font>
      <sz val="9"/>
      <color rgb="FF333333"/>
      <name val="Meiryo"/>
      <family val="3"/>
      <charset val="128"/>
    </font>
    <font>
      <sz val="9"/>
      <color rgb="FF333333"/>
      <name val="Meiryo"/>
      <family val="2"/>
    </font>
    <font>
      <b/>
      <sz val="9"/>
      <color rgb="FFB03A2E"/>
      <name val="Meiryo"/>
      <family val="3"/>
      <charset val="128"/>
    </font>
    <font>
      <b/>
      <sz val="10"/>
      <color rgb="FF34495E"/>
      <name val="Meiryo"/>
      <family val="3"/>
      <charset val="128"/>
    </font>
    <font>
      <sz val="8"/>
      <color rgb="FF0000FF"/>
      <name val="Meiryo"/>
      <family val="3"/>
      <charset val="128"/>
    </font>
    <font>
      <b/>
      <sz val="9"/>
      <color rgb="FF34495E"/>
      <name val="Meiryo"/>
      <family val="2"/>
    </font>
    <font>
      <b/>
      <sz val="10"/>
      <color rgb="FF333333"/>
      <name val="Meiryo"/>
      <family val="3"/>
      <charset val="128"/>
    </font>
    <font>
      <sz val="10"/>
      <color rgb="FF333333"/>
      <name val="Meiryo"/>
      <family val="3"/>
      <charset val="128"/>
    </font>
    <font>
      <b/>
      <sz val="16"/>
      <color rgb="FF34495E"/>
      <name val="Meiryo"/>
      <family val="2"/>
    </font>
    <font>
      <sz val="9"/>
      <color rgb="FF666666"/>
      <name val="Meiryo"/>
      <family val="2"/>
    </font>
    <font>
      <b/>
      <sz val="10"/>
      <color rgb="FFFFFFFF"/>
      <name val="Meiryo"/>
      <family val="2"/>
    </font>
    <font>
      <sz val="10"/>
      <color rgb="FF333333"/>
      <name val="Meiryo"/>
      <family val="2"/>
    </font>
    <font>
      <sz val="8"/>
      <color rgb="FFFFFFFF"/>
      <name val="Noto Sans CJK SC"/>
      <family val="2"/>
    </font>
    <font>
      <sz val="6"/>
      <name val="ＭＳ Ｐゴシック"/>
      <family val="3"/>
      <charset val="128"/>
    </font>
    <font>
      <u/>
      <sz val="11"/>
      <color theme="10"/>
      <name val="Calibri"/>
      <family val="2"/>
      <charset val="1"/>
    </font>
    <font>
      <b/>
      <u/>
      <sz val="22"/>
      <color rgb="FF2F75B5"/>
      <name val="ＭＳ ゴシック"/>
      <family val="3"/>
      <charset val="128"/>
    </font>
    <font>
      <sz val="6"/>
      <name val="ＭＳ 明朝"/>
      <family val="1"/>
      <charset val="128"/>
    </font>
    <font>
      <sz val="11"/>
      <color theme="4" tint="-0.499984740745262"/>
      <name val="Meiryo UI"/>
      <family val="3"/>
      <charset val="128"/>
    </font>
    <font>
      <sz val="8"/>
      <color theme="1"/>
      <name val="ＭＳ Ｐゴシック"/>
      <family val="2"/>
      <charset val="128"/>
    </font>
    <font>
      <sz val="8"/>
      <color rgb="FFFF5050"/>
      <name val="Meiryo"/>
      <family val="2"/>
    </font>
    <font>
      <sz val="8"/>
      <color rgb="FFFF5050"/>
      <name val="Noto Sans CJK SC"/>
      <family val="2"/>
    </font>
    <font>
      <sz val="8"/>
      <color rgb="FFFF5050"/>
      <name val="Meiryo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E6F0FA"/>
        <bgColor rgb="FFE1ECF8"/>
      </patternFill>
    </fill>
    <fill>
      <patternFill patternType="solid">
        <fgColor rgb="FFFFE08A"/>
        <bgColor rgb="FFFFE9A6"/>
      </patternFill>
    </fill>
    <fill>
      <patternFill patternType="solid">
        <fgColor rgb="FFF5B7B1"/>
        <bgColor rgb="FFC9D1D9"/>
      </patternFill>
    </fill>
    <fill>
      <patternFill patternType="solid">
        <fgColor rgb="FFE8DAEF"/>
        <bgColor rgb="FFDDE2E7"/>
      </patternFill>
    </fill>
    <fill>
      <patternFill patternType="solid">
        <fgColor rgb="FF34495E"/>
        <bgColor rgb="FF555555"/>
      </patternFill>
    </fill>
    <fill>
      <patternFill patternType="solid">
        <fgColor rgb="FFEEF1F4"/>
        <bgColor rgb="FFE6F0FA"/>
      </patternFill>
    </fill>
  </fills>
  <borders count="15">
    <border>
      <left/>
      <right/>
      <top/>
      <bottom/>
      <diagonal/>
    </border>
    <border>
      <left/>
      <right/>
      <top/>
      <bottom style="thin">
        <color rgb="FF9AA7B4"/>
      </bottom>
      <diagonal/>
    </border>
    <border>
      <left style="hair">
        <color rgb="FFDDE2E7"/>
      </left>
      <right style="hair">
        <color rgb="FFDDE2E7"/>
      </right>
      <top style="thin">
        <color rgb="FFD5DBE1"/>
      </top>
      <bottom/>
      <diagonal/>
    </border>
    <border>
      <left style="hair">
        <color rgb="FFDDE2E7"/>
      </left>
      <right style="hair">
        <color rgb="FFDDE2E7"/>
      </right>
      <top/>
      <bottom/>
      <diagonal/>
    </border>
    <border>
      <left style="hair">
        <color rgb="FFDDE2E7"/>
      </left>
      <right style="hair">
        <color rgb="FFDDE2E7"/>
      </right>
      <top/>
      <bottom style="thin">
        <color rgb="FFD5DBE1"/>
      </bottom>
      <diagonal/>
    </border>
    <border>
      <left/>
      <right/>
      <top style="thin">
        <color rgb="FF34495E"/>
      </top>
      <bottom style="thin">
        <color rgb="FFC9D1D9"/>
      </bottom>
      <diagonal/>
    </border>
    <border>
      <left/>
      <right/>
      <top/>
      <bottom style="thin">
        <color rgb="FFD5DBE1"/>
      </bottom>
      <diagonal/>
    </border>
    <border>
      <left/>
      <right/>
      <top/>
      <bottom style="double">
        <color auto="1"/>
      </bottom>
      <diagonal/>
    </border>
    <border>
      <left/>
      <right/>
      <top style="thin">
        <color rgb="FF9AA7B4"/>
      </top>
      <bottom style="thin">
        <color rgb="FF9AA7B4"/>
      </bottom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  <border>
      <left style="thin">
        <color rgb="FF9AA7B4"/>
      </left>
      <right/>
      <top style="thin">
        <color rgb="FF9AA7B4"/>
      </top>
      <bottom style="thin">
        <color auto="1"/>
      </bottom>
      <diagonal/>
    </border>
    <border>
      <left/>
      <right/>
      <top style="thin">
        <color rgb="FF9AA7B4"/>
      </top>
      <bottom style="thin">
        <color auto="1"/>
      </bottom>
      <diagonal/>
    </border>
    <border>
      <left/>
      <right style="thin">
        <color rgb="FF9AA7B4"/>
      </right>
      <top style="thin">
        <color rgb="FF9AA7B4"/>
      </top>
      <bottom style="thin">
        <color auto="1"/>
      </bottom>
      <diagonal/>
    </border>
    <border>
      <left style="thin">
        <color rgb="FF9AA7B4"/>
      </left>
      <right/>
      <top/>
      <bottom style="thin">
        <color rgb="FF9AA7B4"/>
      </bottom>
      <diagonal/>
    </border>
    <border>
      <left/>
      <right style="thin">
        <color rgb="FF9AA7B4"/>
      </right>
      <top/>
      <bottom style="thin">
        <color rgb="FF9AA7B4"/>
      </bottom>
      <diagonal/>
    </border>
  </borders>
  <cellStyleXfs count="2">
    <xf numFmtId="0" fontId="0" fillId="0" borderId="0"/>
    <xf numFmtId="0" fontId="28" fillId="0" borderId="0" applyNumberFormat="0" applyFill="0" applyBorder="0" applyAlignment="0" applyProtection="0"/>
  </cellStyleXfs>
  <cellXfs count="54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2" fillId="6" borderId="0" xfId="0" applyFont="1" applyFill="1" applyAlignment="1">
      <alignment horizontal="center" vertical="center" wrapText="1"/>
    </xf>
    <xf numFmtId="176" fontId="14" fillId="0" borderId="4" xfId="0" applyNumberFormat="1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177" fontId="8" fillId="2" borderId="4" xfId="0" applyNumberFormat="1" applyFont="1" applyFill="1" applyBorder="1" applyAlignment="1">
      <alignment horizontal="center" vertical="center" wrapText="1"/>
    </xf>
    <xf numFmtId="178" fontId="17" fillId="0" borderId="4" xfId="0" applyNumberFormat="1" applyFont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left" vertical="center" wrapText="1" indent="1"/>
    </xf>
    <xf numFmtId="178" fontId="20" fillId="0" borderId="5" xfId="0" applyNumberFormat="1" applyFont="1" applyBorder="1" applyAlignment="1">
      <alignment horizontal="center" vertical="center" wrapText="1"/>
    </xf>
    <xf numFmtId="178" fontId="17" fillId="0" borderId="5" xfId="0" applyNumberFormat="1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178" fontId="21" fillId="0" borderId="5" xfId="0" applyNumberFormat="1" applyFont="1" applyBorder="1" applyAlignment="1">
      <alignment horizontal="center" vertical="center" wrapText="1"/>
    </xf>
    <xf numFmtId="178" fontId="20" fillId="7" borderId="5" xfId="0" applyNumberFormat="1" applyFont="1" applyFill="1" applyBorder="1" applyAlignment="1">
      <alignment horizontal="center" vertical="center" wrapText="1"/>
    </xf>
    <xf numFmtId="178" fontId="17" fillId="7" borderId="5" xfId="0" applyNumberFormat="1" applyFont="1" applyFill="1" applyBorder="1" applyAlignment="1">
      <alignment horizontal="center" vertical="center" wrapText="1"/>
    </xf>
    <xf numFmtId="179" fontId="21" fillId="0" borderId="5" xfId="0" applyNumberFormat="1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4" fillId="6" borderId="0" xfId="0" applyFont="1" applyFill="1" applyAlignment="1">
      <alignment horizontal="center" vertical="center"/>
    </xf>
    <xf numFmtId="14" fontId="21" fillId="0" borderId="6" xfId="0" applyNumberFormat="1" applyFont="1" applyBorder="1" applyAlignment="1">
      <alignment horizontal="center" vertical="center"/>
    </xf>
    <xf numFmtId="0" fontId="25" fillId="0" borderId="6" xfId="0" applyFont="1" applyBorder="1" applyAlignment="1">
      <alignment horizontal="left" vertical="center" indent="1"/>
    </xf>
    <xf numFmtId="14" fontId="8" fillId="2" borderId="6" xfId="0" applyNumberFormat="1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left" vertical="center" indent="1"/>
    </xf>
    <xf numFmtId="0" fontId="29" fillId="0" borderId="0" xfId="1" applyFont="1" applyFill="1" applyAlignment="1">
      <alignment vertical="center"/>
    </xf>
    <xf numFmtId="0" fontId="29" fillId="0" borderId="0" xfId="1" applyFont="1" applyAlignment="1">
      <alignment vertical="center"/>
    </xf>
    <xf numFmtId="0" fontId="31" fillId="0" borderId="0" xfId="0" applyFont="1" applyAlignment="1">
      <alignment vertical="center"/>
    </xf>
    <xf numFmtId="0" fontId="5" fillId="2" borderId="11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right" vertical="center" wrapText="1" indent="1"/>
    </xf>
    <xf numFmtId="0" fontId="7" fillId="3" borderId="9" xfId="0" applyFont="1" applyFill="1" applyBorder="1" applyAlignment="1">
      <alignment horizontal="left" vertical="center" wrapText="1" indent="1"/>
    </xf>
    <xf numFmtId="0" fontId="7" fillId="4" borderId="9" xfId="0" applyFont="1" applyFill="1" applyBorder="1" applyAlignment="1">
      <alignment horizontal="left" vertical="center" wrapText="1" indent="1"/>
    </xf>
    <xf numFmtId="0" fontId="32" fillId="0" borderId="9" xfId="0" applyFont="1" applyBorder="1" applyAlignment="1">
      <alignment horizontal="right" vertical="center"/>
    </xf>
    <xf numFmtId="0" fontId="7" fillId="5" borderId="9" xfId="0" applyFont="1" applyFill="1" applyBorder="1" applyAlignment="1">
      <alignment horizontal="left" vertical="center" wrapText="1" indent="1"/>
    </xf>
    <xf numFmtId="0" fontId="19" fillId="7" borderId="5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14" xfId="0" applyFont="1" applyFill="1" applyBorder="1" applyAlignment="1">
      <alignment horizontal="left" vertical="center" wrapText="1" indent="1"/>
    </xf>
    <xf numFmtId="0" fontId="33" fillId="0" borderId="0" xfId="0" applyFont="1" applyAlignment="1">
      <alignment horizontal="left" vertical="center" wrapText="1" indent="1"/>
    </xf>
    <xf numFmtId="0" fontId="33" fillId="0" borderId="8" xfId="0" applyFont="1" applyBorder="1" applyAlignment="1">
      <alignment horizontal="left" vertical="center" wrapText="1" indent="1"/>
    </xf>
    <xf numFmtId="0" fontId="9" fillId="6" borderId="0" xfId="0" applyFont="1" applyFill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left" vertical="center" wrapText="1" indent="1"/>
    </xf>
    <xf numFmtId="0" fontId="3" fillId="2" borderId="12" xfId="0" applyFont="1" applyFill="1" applyBorder="1" applyAlignment="1">
      <alignment horizontal="left" vertical="center" wrapText="1" indent="1"/>
    </xf>
    <xf numFmtId="0" fontId="4" fillId="0" borderId="10" xfId="0" applyFont="1" applyBorder="1" applyAlignment="1">
      <alignment horizontal="right" vertical="center" indent="1"/>
    </xf>
    <xf numFmtId="0" fontId="4" fillId="0" borderId="11" xfId="0" applyFont="1" applyBorder="1" applyAlignment="1">
      <alignment horizontal="right" vertical="center" indent="1"/>
    </xf>
    <xf numFmtId="55" fontId="8" fillId="2" borderId="1" xfId="0" applyNumberFormat="1" applyFont="1" applyFill="1" applyBorder="1" applyAlignment="1">
      <alignment horizontal="left" vertical="center" wrapText="1" indent="1"/>
    </xf>
    <xf numFmtId="55" fontId="8" fillId="2" borderId="14" xfId="0" applyNumberFormat="1" applyFont="1" applyFill="1" applyBorder="1" applyAlignment="1">
      <alignment horizontal="left" vertical="center" wrapText="1" indent="1"/>
    </xf>
    <xf numFmtId="0" fontId="4" fillId="0" borderId="13" xfId="0" applyFont="1" applyBorder="1" applyAlignment="1">
      <alignment horizontal="right" vertical="center" indent="1"/>
    </xf>
    <xf numFmtId="0" fontId="4" fillId="0" borderId="1" xfId="0" applyFont="1" applyBorder="1" applyAlignment="1">
      <alignment horizontal="right" vertical="center" indent="1"/>
    </xf>
    <xf numFmtId="0" fontId="1" fillId="0" borderId="1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/>
    </xf>
    <xf numFmtId="0" fontId="23" fillId="0" borderId="0" xfId="0" applyFont="1" applyAlignment="1">
      <alignment vertical="center" wrapText="1"/>
    </xf>
  </cellXfs>
  <cellStyles count="2">
    <cellStyle name="ハイパーリンク" xfId="1" builtinId="8"/>
    <cellStyle name="標準" xfId="0" builtinId="0"/>
  </cellStyles>
  <dxfs count="10">
    <dxf>
      <font>
        <b/>
        <color rgb="FF16A085"/>
      </font>
      <fill>
        <patternFill>
          <bgColor rgb="FFD5F0E8"/>
        </patternFill>
      </fill>
    </dxf>
    <dxf>
      <font>
        <b/>
        <color rgb="FF9A6B00"/>
      </font>
      <fill>
        <patternFill>
          <bgColor rgb="FFFFE08A"/>
        </patternFill>
      </fill>
    </dxf>
    <dxf>
      <font>
        <b/>
        <color rgb="FFB03A2E"/>
      </font>
      <fill>
        <patternFill>
          <bgColor rgb="FFF5B7B1"/>
        </patternFill>
      </fill>
    </dxf>
    <dxf>
      <font>
        <b/>
        <color rgb="FFB03A2E"/>
      </font>
    </dxf>
    <dxf>
      <font>
        <b/>
        <color rgb="FF6C3483"/>
      </font>
      <fill>
        <patternFill>
          <bgColor rgb="FFE8DAEF"/>
        </patternFill>
      </fill>
    </dxf>
    <dxf>
      <fill>
        <patternFill>
          <bgColor rgb="FFFFE08A"/>
        </patternFill>
      </fill>
    </dxf>
    <dxf>
      <font>
        <b/>
        <color rgb="FFB03A2E"/>
      </font>
      <fill>
        <patternFill>
          <bgColor rgb="FFF5B7B1"/>
        </patternFill>
      </fill>
    </dxf>
    <dxf>
      <font>
        <b/>
        <color rgb="FF1565C0"/>
      </font>
      <fill>
        <patternFill>
          <bgColor rgb="FFE1ECF8"/>
        </patternFill>
      </fill>
    </dxf>
    <dxf>
      <font>
        <b/>
        <color rgb="FFC62828"/>
      </font>
      <fill>
        <patternFill>
          <bgColor rgb="FFFBE3E3"/>
        </patternFill>
      </fill>
    </dxf>
    <dxf>
      <font>
        <b/>
      </font>
      <fill>
        <patternFill>
          <bgColor rgb="FFFFE9A6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A6B00"/>
      <rgbColor rgb="FF800080"/>
      <rgbColor rgb="FF008080"/>
      <rgbColor rgb="FFD5DBE1"/>
      <rgbColor rgb="FF777777"/>
      <rgbColor rgb="FF9999FF"/>
      <rgbColor rgb="FF6C3483"/>
      <rgbColor rgb="FFEEF1F4"/>
      <rgbColor rgb="FFD5F0E8"/>
      <rgbColor rgb="FF660066"/>
      <rgbColor rgb="FFFF8080"/>
      <rgbColor rgb="FF1565C0"/>
      <rgbColor rgb="FFC9D1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6F0FA"/>
      <rgbColor rgb="FFE1ECF8"/>
      <rgbColor rgb="FFFFE9A6"/>
      <rgbColor rgb="FFDDE2E7"/>
      <rgbColor rgb="FFF5B7B1"/>
      <rgbColor rgb="FFE8DAEF"/>
      <rgbColor rgb="FFFFE08A"/>
      <rgbColor rgb="FF3366FF"/>
      <rgbColor rgb="FF33CCCC"/>
      <rgbColor rgb="FF99CC00"/>
      <rgbColor rgb="FFFBE3E3"/>
      <rgbColor rgb="FFFF9900"/>
      <rgbColor rgb="FFFF6600"/>
      <rgbColor rgb="FF666666"/>
      <rgbColor rgb="FF9AA7B4"/>
      <rgbColor rgb="FF003366"/>
      <rgbColor rgb="FF16A085"/>
      <rgbColor rgb="FF003300"/>
      <rgbColor rgb="FF555555"/>
      <rgbColor rgb="FFB03A2E"/>
      <rgbColor rgb="FFC62828"/>
      <rgbColor rgb="FF34495E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5050"/>
      <color rgb="FF9AA7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hinagata-free.com/" TargetMode="External"/><Relationship Id="rId1" Type="http://schemas.openxmlformats.org/officeDocument/2006/relationships/hyperlink" Target="https://www.hinagata-free.com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hinagata-free.com/" TargetMode="External"/><Relationship Id="rId1" Type="http://schemas.openxmlformats.org/officeDocument/2006/relationships/hyperlink" Target="https://www.hinagata-fre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48"/>
  <sheetViews>
    <sheetView showGridLines="0" tabSelected="1" zoomScaleNormal="100" workbookViewId="0"/>
  </sheetViews>
  <sheetFormatPr defaultColWidth="8.7109375" defaultRowHeight="15"/>
  <cols>
    <col min="1" max="1" width="2" customWidth="1"/>
    <col min="2" max="2" width="7" customWidth="1"/>
    <col min="3" max="3" width="4.28515625" customWidth="1"/>
    <col min="4" max="4" width="4.7109375" customWidth="1"/>
    <col min="5" max="10" width="10" customWidth="1"/>
    <col min="11" max="11" width="8" customWidth="1"/>
    <col min="12" max="12" width="13.7109375" customWidth="1"/>
  </cols>
  <sheetData>
    <row r="1" spans="1:53" s="26" customFormat="1" ht="45" customHeight="1">
      <c r="A1" s="24" t="s">
        <v>54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</row>
    <row r="2" spans="1:53" ht="30" customHeight="1">
      <c r="B2" s="51" t="s">
        <v>0</v>
      </c>
      <c r="C2" s="51"/>
      <c r="D2" s="51"/>
      <c r="E2" s="51"/>
      <c r="F2" s="51"/>
      <c r="G2" s="51"/>
      <c r="H2" s="51"/>
      <c r="I2" s="51"/>
      <c r="J2" s="51"/>
      <c r="K2" s="51"/>
      <c r="L2" s="51"/>
    </row>
    <row r="3" spans="1:53" ht="18.75" customHeight="1">
      <c r="B3" s="41" t="s">
        <v>1</v>
      </c>
      <c r="C3" s="42"/>
      <c r="D3" s="42"/>
      <c r="E3" s="43" t="s">
        <v>2</v>
      </c>
      <c r="F3" s="43"/>
      <c r="G3" s="44"/>
      <c r="H3" s="45" t="s">
        <v>3</v>
      </c>
      <c r="I3" s="46"/>
      <c r="J3" s="27">
        <v>45</v>
      </c>
      <c r="K3" s="28" t="s">
        <v>4</v>
      </c>
      <c r="L3" s="29" t="s">
        <v>5</v>
      </c>
    </row>
    <row r="4" spans="1:53" ht="18.75" customHeight="1">
      <c r="B4" s="34" t="s">
        <v>6</v>
      </c>
      <c r="C4" s="35"/>
      <c r="D4" s="35"/>
      <c r="E4" s="47">
        <v>46296</v>
      </c>
      <c r="F4" s="47"/>
      <c r="G4" s="48"/>
      <c r="H4" s="49" t="s">
        <v>7</v>
      </c>
      <c r="I4" s="50"/>
      <c r="J4" s="1">
        <v>30</v>
      </c>
      <c r="K4" s="28" t="s">
        <v>4</v>
      </c>
      <c r="L4" s="30" t="s">
        <v>8</v>
      </c>
    </row>
    <row r="5" spans="1:53" ht="18.75" customHeight="1">
      <c r="B5" s="34" t="s">
        <v>9</v>
      </c>
      <c r="C5" s="35"/>
      <c r="D5" s="35"/>
      <c r="E5" s="36" t="s">
        <v>10</v>
      </c>
      <c r="F5" s="36"/>
      <c r="G5" s="37"/>
      <c r="K5" s="31" t="s">
        <v>55</v>
      </c>
      <c r="L5" s="32" t="s">
        <v>11</v>
      </c>
    </row>
    <row r="6" spans="1:53" ht="3" customHeight="1"/>
    <row r="7" spans="1:53" ht="27" customHeight="1">
      <c r="B7" s="38" t="s">
        <v>56</v>
      </c>
      <c r="C7" s="38"/>
      <c r="D7" s="38"/>
      <c r="E7" s="38"/>
      <c r="F7" s="38"/>
      <c r="G7" s="38"/>
      <c r="H7" s="38"/>
      <c r="I7" s="38"/>
      <c r="J7" s="38"/>
      <c r="K7" s="38"/>
      <c r="L7" s="38"/>
    </row>
    <row r="8" spans="1:53" ht="18" customHeight="1">
      <c r="B8" s="39" t="s">
        <v>12</v>
      </c>
      <c r="C8" s="39"/>
      <c r="D8" s="39"/>
      <c r="E8" s="39"/>
      <c r="F8" s="39"/>
      <c r="G8" s="39"/>
      <c r="H8" s="39"/>
      <c r="I8" s="39"/>
      <c r="J8" s="39"/>
      <c r="K8" s="39"/>
      <c r="L8" s="39"/>
    </row>
    <row r="9" spans="1:53" ht="7.5" customHeight="1"/>
    <row r="10" spans="1:53" ht="17.25" customHeight="1">
      <c r="B10" s="40" t="s">
        <v>13</v>
      </c>
      <c r="C10" s="40" t="s">
        <v>14</v>
      </c>
      <c r="D10" s="40" t="s">
        <v>15</v>
      </c>
      <c r="E10" s="2" t="s">
        <v>16</v>
      </c>
      <c r="F10" s="2" t="s">
        <v>17</v>
      </c>
      <c r="G10" s="2" t="s">
        <v>18</v>
      </c>
      <c r="H10" s="2" t="s">
        <v>19</v>
      </c>
      <c r="I10" s="2" t="s">
        <v>20</v>
      </c>
      <c r="J10" s="2" t="s">
        <v>21</v>
      </c>
      <c r="K10" s="40" t="s">
        <v>22</v>
      </c>
      <c r="L10" s="40" t="s">
        <v>23</v>
      </c>
    </row>
    <row r="11" spans="1:53" ht="15.75" customHeight="1">
      <c r="B11" s="40"/>
      <c r="C11" s="40"/>
      <c r="D11" s="40"/>
      <c r="E11" s="3" t="s">
        <v>24</v>
      </c>
      <c r="F11" s="3" t="s">
        <v>24</v>
      </c>
      <c r="G11" s="3" t="s">
        <v>25</v>
      </c>
      <c r="H11" s="3" t="s">
        <v>25</v>
      </c>
      <c r="I11" s="3" t="s">
        <v>26</v>
      </c>
      <c r="J11" s="3" t="s">
        <v>26</v>
      </c>
      <c r="K11" s="40"/>
      <c r="L11" s="40"/>
    </row>
    <row r="12" spans="1:53" ht="15.75" customHeight="1">
      <c r="B12" s="40"/>
      <c r="C12" s="40"/>
      <c r="D12" s="40"/>
      <c r="E12" s="4" t="s">
        <v>27</v>
      </c>
      <c r="F12" s="4" t="s">
        <v>27</v>
      </c>
      <c r="G12" s="4" t="s">
        <v>27</v>
      </c>
      <c r="H12" s="4" t="s">
        <v>27</v>
      </c>
      <c r="I12" s="4" t="s">
        <v>27</v>
      </c>
      <c r="J12" s="4" t="s">
        <v>27</v>
      </c>
      <c r="K12" s="40"/>
      <c r="L12" s="40"/>
    </row>
    <row r="13" spans="1:53" ht="16.5" customHeight="1">
      <c r="B13" s="5">
        <f>IF(MONTH(DATE(YEAR($E$4),MONTH($E$4),1)+0)=MONTH($E$4),DATE(YEAR($E$4),MONTH($E$4),1)+0,"")</f>
        <v>46296</v>
      </c>
      <c r="C13" s="6" t="str">
        <f>IF(B13="","",IF(COUNTIF(祝日!$B$5:$B$60,B13)&gt;0,"祝",CHOOSE(WEEKDAY(B13),"日","月","火","水","木","金","土")))</f>
        <v>木</v>
      </c>
      <c r="D13" s="7" t="str">
        <f t="shared" ref="D13:D43" si="0">IF(B13="","",IF(CHOOSE(WEEKDAY(B13),"日","月","火","水","木","金","土")=$E$5,"○",""))</f>
        <v/>
      </c>
      <c r="E13" s="8">
        <v>1</v>
      </c>
      <c r="F13" s="8">
        <v>1.5</v>
      </c>
      <c r="G13" s="8">
        <v>3</v>
      </c>
      <c r="H13" s="8">
        <v>1.5</v>
      </c>
      <c r="I13" s="8">
        <v>0.5</v>
      </c>
      <c r="J13" s="8">
        <v>1</v>
      </c>
      <c r="K13" s="9">
        <f t="shared" ref="K13:K43" si="1">IF(SUM(E13:J13)=0,"",SUM(E13:J13))</f>
        <v>8.5</v>
      </c>
      <c r="L13" s="10"/>
    </row>
    <row r="14" spans="1:53" ht="16.5" customHeight="1">
      <c r="B14" s="5">
        <f>IF(MONTH(DATE(YEAR($E$4),MONTH($E$4),1)+1)=MONTH($E$4),DATE(YEAR($E$4),MONTH($E$4),1)+1,"")</f>
        <v>46297</v>
      </c>
      <c r="C14" s="6" t="str">
        <f>IF(B14="","",IF(COUNTIF(祝日!$B$5:$B$60,B14)&gt;0,"祝",CHOOSE(WEEKDAY(B14),"日","月","火","水","木","金","土")))</f>
        <v>金</v>
      </c>
      <c r="D14" s="7" t="str">
        <f t="shared" si="0"/>
        <v/>
      </c>
      <c r="E14" s="8">
        <v>0.5</v>
      </c>
      <c r="F14" s="8">
        <v>2</v>
      </c>
      <c r="G14" s="8">
        <v>2</v>
      </c>
      <c r="H14" s="8">
        <v>2.5</v>
      </c>
      <c r="I14" s="8"/>
      <c r="J14" s="8">
        <v>0.5</v>
      </c>
      <c r="K14" s="9">
        <f t="shared" si="1"/>
        <v>7.5</v>
      </c>
      <c r="L14" s="10"/>
    </row>
    <row r="15" spans="1:53" ht="16.5" customHeight="1">
      <c r="B15" s="5">
        <f>IF(MONTH(DATE(YEAR($E$4),MONTH($E$4),1)+2)=MONTH($E$4),DATE(YEAR($E$4),MONTH($E$4),1)+2,"")</f>
        <v>46298</v>
      </c>
      <c r="C15" s="6" t="str">
        <f>IF(B15="","",IF(COUNTIF(祝日!$B$5:$B$60,B15)&gt;0,"祝",CHOOSE(WEEKDAY(B15),"日","月","火","水","木","金","土")))</f>
        <v>土</v>
      </c>
      <c r="D15" s="7" t="str">
        <f t="shared" si="0"/>
        <v/>
      </c>
      <c r="E15" s="8"/>
      <c r="F15" s="8"/>
      <c r="G15" s="8"/>
      <c r="H15" s="8"/>
      <c r="I15" s="8"/>
      <c r="J15" s="8"/>
      <c r="K15" s="9" t="str">
        <f t="shared" si="1"/>
        <v/>
      </c>
      <c r="L15" s="10"/>
    </row>
    <row r="16" spans="1:53" ht="16.5" customHeight="1">
      <c r="B16" s="5">
        <f>IF(MONTH(DATE(YEAR($E$4),MONTH($E$4),1)+3)=MONTH($E$4),DATE(YEAR($E$4),MONTH($E$4),1)+3,"")</f>
        <v>46299</v>
      </c>
      <c r="C16" s="6" t="str">
        <f>IF(B16="","",IF(COUNTIF(祝日!$B$5:$B$60,B16)&gt;0,"祝",CHOOSE(WEEKDAY(B16),"日","月","火","水","木","金","土")))</f>
        <v>日</v>
      </c>
      <c r="D16" s="7" t="str">
        <f t="shared" si="0"/>
        <v>○</v>
      </c>
      <c r="E16" s="8"/>
      <c r="F16" s="8"/>
      <c r="G16" s="8"/>
      <c r="H16" s="8"/>
      <c r="I16" s="8"/>
      <c r="J16" s="8"/>
      <c r="K16" s="9" t="str">
        <f t="shared" si="1"/>
        <v/>
      </c>
      <c r="L16" s="10"/>
    </row>
    <row r="17" spans="2:12" ht="16.5" customHeight="1">
      <c r="B17" s="5">
        <f>IF(MONTH(DATE(YEAR($E$4),MONTH($E$4),1)+4)=MONTH($E$4),DATE(YEAR($E$4),MONTH($E$4),1)+4,"")</f>
        <v>46300</v>
      </c>
      <c r="C17" s="6" t="str">
        <f>IF(B17="","",IF(COUNTIF(祝日!$B$5:$B$60,B17)&gt;0,"祝",CHOOSE(WEEKDAY(B17),"日","月","火","水","木","金","土")))</f>
        <v>月</v>
      </c>
      <c r="D17" s="7" t="str">
        <f t="shared" si="0"/>
        <v/>
      </c>
      <c r="E17" s="8">
        <v>1</v>
      </c>
      <c r="F17" s="8">
        <v>2.5</v>
      </c>
      <c r="G17" s="8">
        <v>2</v>
      </c>
      <c r="H17" s="8">
        <v>2</v>
      </c>
      <c r="I17" s="8">
        <v>0.5</v>
      </c>
      <c r="J17" s="8">
        <v>2</v>
      </c>
      <c r="K17" s="9">
        <f t="shared" si="1"/>
        <v>10</v>
      </c>
      <c r="L17" s="10"/>
    </row>
    <row r="18" spans="2:12" ht="16.5" customHeight="1">
      <c r="B18" s="5">
        <f>IF(MONTH(DATE(YEAR($E$4),MONTH($E$4),1)+5)=MONTH($E$4),DATE(YEAR($E$4),MONTH($E$4),1)+5,"")</f>
        <v>46301</v>
      </c>
      <c r="C18" s="6" t="str">
        <f>IF(B18="","",IF(COUNTIF(祝日!$B$5:$B$60,B18)&gt;0,"祝",CHOOSE(WEEKDAY(B18),"日","月","火","水","木","金","土")))</f>
        <v>火</v>
      </c>
      <c r="D18" s="7" t="str">
        <f t="shared" si="0"/>
        <v/>
      </c>
      <c r="E18" s="8">
        <v>1</v>
      </c>
      <c r="F18" s="8">
        <v>2</v>
      </c>
      <c r="G18" s="8">
        <v>3.5</v>
      </c>
      <c r="H18" s="8">
        <v>1.5</v>
      </c>
      <c r="I18" s="8">
        <v>1</v>
      </c>
      <c r="J18" s="8">
        <v>1</v>
      </c>
      <c r="K18" s="9">
        <f t="shared" si="1"/>
        <v>10</v>
      </c>
      <c r="L18" s="10"/>
    </row>
    <row r="19" spans="2:12" ht="16.5" customHeight="1">
      <c r="B19" s="5">
        <f>IF(MONTH(DATE(YEAR($E$4),MONTH($E$4),1)+6)=MONTH($E$4),DATE(YEAR($E$4),MONTH($E$4),1)+6,"")</f>
        <v>46302</v>
      </c>
      <c r="C19" s="6" t="str">
        <f>IF(B19="","",IF(COUNTIF(祝日!$B$5:$B$60,B19)&gt;0,"祝",CHOOSE(WEEKDAY(B19),"日","月","火","水","木","金","土")))</f>
        <v>水</v>
      </c>
      <c r="D19" s="7" t="str">
        <f t="shared" si="0"/>
        <v/>
      </c>
      <c r="E19" s="8">
        <v>0.5</v>
      </c>
      <c r="F19" s="8">
        <v>1.5</v>
      </c>
      <c r="G19" s="8">
        <v>2.5</v>
      </c>
      <c r="H19" s="8">
        <v>3.5</v>
      </c>
      <c r="I19" s="8"/>
      <c r="J19" s="8">
        <v>1.5</v>
      </c>
      <c r="K19" s="9">
        <f t="shared" si="1"/>
        <v>9.5</v>
      </c>
      <c r="L19" s="10"/>
    </row>
    <row r="20" spans="2:12" ht="16.5" customHeight="1">
      <c r="B20" s="5">
        <f>IF(MONTH(DATE(YEAR($E$4),MONTH($E$4),1)+7)=MONTH($E$4),DATE(YEAR($E$4),MONTH($E$4),1)+7,"")</f>
        <v>46303</v>
      </c>
      <c r="C20" s="6" t="str">
        <f>IF(B20="","",IF(COUNTIF(祝日!$B$5:$B$60,B20)&gt;0,"祝",CHOOSE(WEEKDAY(B20),"日","月","火","水","木","金","土")))</f>
        <v>木</v>
      </c>
      <c r="D20" s="7" t="str">
        <f t="shared" si="0"/>
        <v/>
      </c>
      <c r="E20" s="8">
        <v>1</v>
      </c>
      <c r="F20" s="8">
        <v>2</v>
      </c>
      <c r="G20" s="8">
        <v>3</v>
      </c>
      <c r="H20" s="8">
        <v>1.5</v>
      </c>
      <c r="I20" s="8"/>
      <c r="J20" s="8">
        <v>1</v>
      </c>
      <c r="K20" s="9">
        <f t="shared" si="1"/>
        <v>8.5</v>
      </c>
      <c r="L20" s="10"/>
    </row>
    <row r="21" spans="2:12" ht="16.5" customHeight="1">
      <c r="B21" s="5">
        <f>IF(MONTH(DATE(YEAR($E$4),MONTH($E$4),1)+8)=MONTH($E$4),DATE(YEAR($E$4),MONTH($E$4),1)+8,"")</f>
        <v>46304</v>
      </c>
      <c r="C21" s="6" t="str">
        <f>IF(B21="","",IF(COUNTIF(祝日!$B$5:$B$60,B21)&gt;0,"祝",CHOOSE(WEEKDAY(B21),"日","月","火","水","木","金","土")))</f>
        <v>金</v>
      </c>
      <c r="D21" s="7" t="str">
        <f t="shared" si="0"/>
        <v/>
      </c>
      <c r="E21" s="8">
        <v>1</v>
      </c>
      <c r="F21" s="8">
        <v>2</v>
      </c>
      <c r="G21" s="8">
        <v>2.5</v>
      </c>
      <c r="H21" s="8">
        <v>3</v>
      </c>
      <c r="I21" s="8">
        <v>0.5</v>
      </c>
      <c r="J21" s="8">
        <v>1</v>
      </c>
      <c r="K21" s="9">
        <f t="shared" si="1"/>
        <v>10</v>
      </c>
      <c r="L21" s="10"/>
    </row>
    <row r="22" spans="2:12" ht="16.5" customHeight="1">
      <c r="B22" s="5">
        <f>IF(MONTH(DATE(YEAR($E$4),MONTH($E$4),1)+9)=MONTH($E$4),DATE(YEAR($E$4),MONTH($E$4),1)+9,"")</f>
        <v>46305</v>
      </c>
      <c r="C22" s="6" t="str">
        <f>IF(B22="","",IF(COUNTIF(祝日!$B$5:$B$60,B22)&gt;0,"祝",CHOOSE(WEEKDAY(B22),"日","月","火","水","木","金","土")))</f>
        <v>土</v>
      </c>
      <c r="D22" s="7" t="str">
        <f t="shared" si="0"/>
        <v/>
      </c>
      <c r="E22" s="8"/>
      <c r="F22" s="8"/>
      <c r="G22" s="8"/>
      <c r="H22" s="8"/>
      <c r="I22" s="8"/>
      <c r="J22" s="8"/>
      <c r="K22" s="9" t="str">
        <f t="shared" si="1"/>
        <v/>
      </c>
      <c r="L22" s="10"/>
    </row>
    <row r="23" spans="2:12" ht="16.5" customHeight="1">
      <c r="B23" s="5">
        <f>IF(MONTH(DATE(YEAR($E$4),MONTH($E$4),1)+10)=MONTH($E$4),DATE(YEAR($E$4),MONTH($E$4),1)+10,"")</f>
        <v>46306</v>
      </c>
      <c r="C23" s="6" t="str">
        <f>IF(B23="","",IF(COUNTIF(祝日!$B$5:$B$60,B23)&gt;0,"祝",CHOOSE(WEEKDAY(B23),"日","月","火","水","木","金","土")))</f>
        <v>日</v>
      </c>
      <c r="D23" s="7" t="str">
        <f t="shared" si="0"/>
        <v>○</v>
      </c>
      <c r="E23" s="8"/>
      <c r="F23" s="8"/>
      <c r="G23" s="8"/>
      <c r="H23" s="8"/>
      <c r="I23" s="8"/>
      <c r="J23" s="8"/>
      <c r="K23" s="9" t="str">
        <f t="shared" si="1"/>
        <v/>
      </c>
      <c r="L23" s="10"/>
    </row>
    <row r="24" spans="2:12" ht="16.5" customHeight="1">
      <c r="B24" s="5">
        <f>IF(MONTH(DATE(YEAR($E$4),MONTH($E$4),1)+11)=MONTH($E$4),DATE(YEAR($E$4),MONTH($E$4),1)+11,"")</f>
        <v>46307</v>
      </c>
      <c r="C24" s="6" t="str">
        <f>IF(B24="","",IF(COUNTIF(祝日!$B$5:$B$60,B24)&gt;0,"祝",CHOOSE(WEEKDAY(B24),"日","月","火","水","木","金","土")))</f>
        <v>祝</v>
      </c>
      <c r="D24" s="7" t="str">
        <f t="shared" si="0"/>
        <v/>
      </c>
      <c r="E24" s="8"/>
      <c r="F24" s="8"/>
      <c r="G24" s="8"/>
      <c r="H24" s="8"/>
      <c r="I24" s="8"/>
      <c r="J24" s="8"/>
      <c r="K24" s="9" t="str">
        <f t="shared" si="1"/>
        <v/>
      </c>
      <c r="L24" s="10"/>
    </row>
    <row r="25" spans="2:12" ht="16.5" customHeight="1">
      <c r="B25" s="5">
        <f>IF(MONTH(DATE(YEAR($E$4),MONTH($E$4),1)+12)=MONTH($E$4),DATE(YEAR($E$4),MONTH($E$4),1)+12,"")</f>
        <v>46308</v>
      </c>
      <c r="C25" s="6" t="str">
        <f>IF(B25="","",IF(COUNTIF(祝日!$B$5:$B$60,B25)&gt;0,"祝",CHOOSE(WEEKDAY(B25),"日","月","火","水","木","金","土")))</f>
        <v>火</v>
      </c>
      <c r="D25" s="7" t="str">
        <f t="shared" si="0"/>
        <v/>
      </c>
      <c r="E25" s="8">
        <v>1.5</v>
      </c>
      <c r="F25" s="8">
        <v>2</v>
      </c>
      <c r="G25" s="8">
        <v>2.5</v>
      </c>
      <c r="H25" s="8">
        <v>3</v>
      </c>
      <c r="I25" s="8">
        <v>0.5</v>
      </c>
      <c r="J25" s="8">
        <v>2</v>
      </c>
      <c r="K25" s="9">
        <f t="shared" si="1"/>
        <v>11.5</v>
      </c>
      <c r="L25" s="10"/>
    </row>
    <row r="26" spans="2:12" ht="16.5" customHeight="1">
      <c r="B26" s="5">
        <f>IF(MONTH(DATE(YEAR($E$4),MONTH($E$4),1)+13)=MONTH($E$4),DATE(YEAR($E$4),MONTH($E$4),1)+13,"")</f>
        <v>46309</v>
      </c>
      <c r="C26" s="6" t="str">
        <f>IF(B26="","",IF(COUNTIF(祝日!$B$5:$B$60,B26)&gt;0,"祝",CHOOSE(WEEKDAY(B26),"日","月","火","水","木","金","土")))</f>
        <v>水</v>
      </c>
      <c r="D26" s="7" t="str">
        <f t="shared" si="0"/>
        <v/>
      </c>
      <c r="E26" s="8">
        <v>1</v>
      </c>
      <c r="F26" s="8">
        <v>2</v>
      </c>
      <c r="G26" s="8">
        <v>3.5</v>
      </c>
      <c r="H26" s="8">
        <v>2</v>
      </c>
      <c r="I26" s="8">
        <v>0.5</v>
      </c>
      <c r="J26" s="8">
        <v>1.5</v>
      </c>
      <c r="K26" s="9">
        <f t="shared" si="1"/>
        <v>10.5</v>
      </c>
      <c r="L26" s="10"/>
    </row>
    <row r="27" spans="2:12" ht="16.5" customHeight="1">
      <c r="B27" s="5">
        <f>IF(MONTH(DATE(YEAR($E$4),MONTH($E$4),1)+14)=MONTH($E$4),DATE(YEAR($E$4),MONTH($E$4),1)+14,"")</f>
        <v>46310</v>
      </c>
      <c r="C27" s="6" t="str">
        <f>IF(B27="","",IF(COUNTIF(祝日!$B$5:$B$60,B27)&gt;0,"祝",CHOOSE(WEEKDAY(B27),"日","月","火","水","木","金","土")))</f>
        <v>木</v>
      </c>
      <c r="D27" s="7" t="str">
        <f t="shared" si="0"/>
        <v/>
      </c>
      <c r="E27" s="8">
        <v>0.5</v>
      </c>
      <c r="F27" s="8">
        <v>2</v>
      </c>
      <c r="G27" s="8">
        <v>2</v>
      </c>
      <c r="H27" s="8">
        <v>3</v>
      </c>
      <c r="I27" s="8">
        <v>1</v>
      </c>
      <c r="J27" s="8">
        <v>1.5</v>
      </c>
      <c r="K27" s="9">
        <f t="shared" si="1"/>
        <v>10</v>
      </c>
      <c r="L27" s="10"/>
    </row>
    <row r="28" spans="2:12" ht="16.5" customHeight="1">
      <c r="B28" s="5">
        <f>IF(MONTH(DATE(YEAR($E$4),MONTH($E$4),1)+15)=MONTH($E$4),DATE(YEAR($E$4),MONTH($E$4),1)+15,"")</f>
        <v>46311</v>
      </c>
      <c r="C28" s="6" t="str">
        <f>IF(B28="","",IF(COUNTIF(祝日!$B$5:$B$60,B28)&gt;0,"祝",CHOOSE(WEEKDAY(B28),"日","月","火","水","木","金","土")))</f>
        <v>金</v>
      </c>
      <c r="D28" s="7" t="str">
        <f t="shared" si="0"/>
        <v/>
      </c>
      <c r="E28" s="8">
        <v>1.5</v>
      </c>
      <c r="F28" s="8">
        <v>2</v>
      </c>
      <c r="G28" s="8">
        <v>3</v>
      </c>
      <c r="H28" s="8">
        <v>3</v>
      </c>
      <c r="I28" s="8">
        <v>0.5</v>
      </c>
      <c r="J28" s="8">
        <v>1</v>
      </c>
      <c r="K28" s="9">
        <f t="shared" si="1"/>
        <v>11</v>
      </c>
      <c r="L28" s="10"/>
    </row>
    <row r="29" spans="2:12" ht="16.5" customHeight="1">
      <c r="B29" s="5">
        <f>IF(MONTH(DATE(YEAR($E$4),MONTH($E$4),1)+16)=MONTH($E$4),DATE(YEAR($E$4),MONTH($E$4),1)+16,"")</f>
        <v>46312</v>
      </c>
      <c r="C29" s="6" t="str">
        <f>IF(B29="","",IF(COUNTIF(祝日!$B$5:$B$60,B29)&gt;0,"祝",CHOOSE(WEEKDAY(B29),"日","月","火","水","木","金","土")))</f>
        <v>土</v>
      </c>
      <c r="D29" s="7" t="str">
        <f t="shared" si="0"/>
        <v/>
      </c>
      <c r="E29" s="8"/>
      <c r="F29" s="8"/>
      <c r="G29" s="8">
        <v>4</v>
      </c>
      <c r="H29" s="8"/>
      <c r="I29" s="8"/>
      <c r="J29" s="8"/>
      <c r="K29" s="9">
        <f t="shared" si="1"/>
        <v>4</v>
      </c>
      <c r="L29" s="10"/>
    </row>
    <row r="30" spans="2:12" ht="16.5" customHeight="1">
      <c r="B30" s="5">
        <f>IF(MONTH(DATE(YEAR($E$4),MONTH($E$4),1)+17)=MONTH($E$4),DATE(YEAR($E$4),MONTH($E$4),1)+17,"")</f>
        <v>46313</v>
      </c>
      <c r="C30" s="6" t="str">
        <f>IF(B30="","",IF(COUNTIF(祝日!$B$5:$B$60,B30)&gt;0,"祝",CHOOSE(WEEKDAY(B30),"日","月","火","水","木","金","土")))</f>
        <v>日</v>
      </c>
      <c r="D30" s="7" t="str">
        <f t="shared" si="0"/>
        <v>○</v>
      </c>
      <c r="E30" s="8"/>
      <c r="F30" s="8"/>
      <c r="G30" s="8"/>
      <c r="H30" s="8">
        <v>6</v>
      </c>
      <c r="I30" s="8"/>
      <c r="J30" s="8"/>
      <c r="K30" s="9">
        <f t="shared" si="1"/>
        <v>6</v>
      </c>
      <c r="L30" s="10"/>
    </row>
    <row r="31" spans="2:12" ht="16.5" customHeight="1">
      <c r="B31" s="5">
        <f>IF(MONTH(DATE(YEAR($E$4),MONTH($E$4),1)+18)=MONTH($E$4),DATE(YEAR($E$4),MONTH($E$4),1)+18,"")</f>
        <v>46314</v>
      </c>
      <c r="C31" s="6" t="str">
        <f>IF(B31="","",IF(COUNTIF(祝日!$B$5:$B$60,B31)&gt;0,"祝",CHOOSE(WEEKDAY(B31),"日","月","火","水","木","金","土")))</f>
        <v>月</v>
      </c>
      <c r="D31" s="7" t="str">
        <f t="shared" si="0"/>
        <v/>
      </c>
      <c r="E31" s="8">
        <v>1.5</v>
      </c>
      <c r="F31" s="8">
        <v>2.5</v>
      </c>
      <c r="G31" s="8">
        <v>2.5</v>
      </c>
      <c r="H31" s="8">
        <v>3</v>
      </c>
      <c r="I31" s="8"/>
      <c r="J31" s="8">
        <v>1.5</v>
      </c>
      <c r="K31" s="9">
        <f t="shared" si="1"/>
        <v>11</v>
      </c>
      <c r="L31" s="10"/>
    </row>
    <row r="32" spans="2:12" ht="16.5" customHeight="1">
      <c r="B32" s="5">
        <f>IF(MONTH(DATE(YEAR($E$4),MONTH($E$4),1)+19)=MONTH($E$4),DATE(YEAR($E$4),MONTH($E$4),1)+19,"")</f>
        <v>46315</v>
      </c>
      <c r="C32" s="6" t="str">
        <f>IF(B32="","",IF(COUNTIF(祝日!$B$5:$B$60,B32)&gt;0,"祝",CHOOSE(WEEKDAY(B32),"日","月","火","水","木","金","土")))</f>
        <v>火</v>
      </c>
      <c r="D32" s="7" t="str">
        <f t="shared" si="0"/>
        <v/>
      </c>
      <c r="E32" s="8">
        <v>1</v>
      </c>
      <c r="F32" s="8">
        <v>2.5</v>
      </c>
      <c r="G32" s="8">
        <v>3</v>
      </c>
      <c r="H32" s="8">
        <v>2</v>
      </c>
      <c r="I32" s="8">
        <v>0.5</v>
      </c>
      <c r="J32" s="8">
        <v>1.5</v>
      </c>
      <c r="K32" s="9">
        <f t="shared" si="1"/>
        <v>10.5</v>
      </c>
      <c r="L32" s="10"/>
    </row>
    <row r="33" spans="2:12" ht="16.5" customHeight="1">
      <c r="B33" s="5">
        <f>IF(MONTH(DATE(YEAR($E$4),MONTH($E$4),1)+20)=MONTH($E$4),DATE(YEAR($E$4),MONTH($E$4),1)+20,"")</f>
        <v>46316</v>
      </c>
      <c r="C33" s="6" t="str">
        <f>IF(B33="","",IF(COUNTIF(祝日!$B$5:$B$60,B33)&gt;0,"祝",CHOOSE(WEEKDAY(B33),"日","月","火","水","木","金","土")))</f>
        <v>水</v>
      </c>
      <c r="D33" s="7" t="str">
        <f t="shared" si="0"/>
        <v/>
      </c>
      <c r="E33" s="8">
        <v>0.5</v>
      </c>
      <c r="F33" s="8">
        <v>2</v>
      </c>
      <c r="G33" s="8">
        <v>2.5</v>
      </c>
      <c r="H33" s="8">
        <v>2</v>
      </c>
      <c r="I33" s="8"/>
      <c r="J33" s="8">
        <v>1.5</v>
      </c>
      <c r="K33" s="9">
        <f t="shared" si="1"/>
        <v>8.5</v>
      </c>
      <c r="L33" s="10"/>
    </row>
    <row r="34" spans="2:12" ht="16.5" customHeight="1">
      <c r="B34" s="5">
        <f>IF(MONTH(DATE(YEAR($E$4),MONTH($E$4),1)+21)=MONTH($E$4),DATE(YEAR($E$4),MONTH($E$4),1)+21,"")</f>
        <v>46317</v>
      </c>
      <c r="C34" s="6" t="str">
        <f>IF(B34="","",IF(COUNTIF(祝日!$B$5:$B$60,B34)&gt;0,"祝",CHOOSE(WEEKDAY(B34),"日","月","火","水","木","金","土")))</f>
        <v>木</v>
      </c>
      <c r="D34" s="7" t="str">
        <f t="shared" si="0"/>
        <v/>
      </c>
      <c r="E34" s="8">
        <v>0.5</v>
      </c>
      <c r="F34" s="8">
        <v>1.5</v>
      </c>
      <c r="G34" s="8">
        <v>2.5</v>
      </c>
      <c r="H34" s="8">
        <v>3.5</v>
      </c>
      <c r="I34" s="8"/>
      <c r="J34" s="8">
        <v>1</v>
      </c>
      <c r="K34" s="9">
        <f t="shared" si="1"/>
        <v>9</v>
      </c>
      <c r="L34" s="10"/>
    </row>
    <row r="35" spans="2:12" ht="16.5" customHeight="1">
      <c r="B35" s="5">
        <f>IF(MONTH(DATE(YEAR($E$4),MONTH($E$4),1)+22)=MONTH($E$4),DATE(YEAR($E$4),MONTH($E$4),1)+22,"")</f>
        <v>46318</v>
      </c>
      <c r="C35" s="6" t="str">
        <f>IF(B35="","",IF(COUNTIF(祝日!$B$5:$B$60,B35)&gt;0,"祝",CHOOSE(WEEKDAY(B35),"日","月","火","水","木","金","土")))</f>
        <v>金</v>
      </c>
      <c r="D35" s="7" t="str">
        <f t="shared" si="0"/>
        <v/>
      </c>
      <c r="E35" s="8">
        <v>1</v>
      </c>
      <c r="F35" s="8">
        <v>2.5</v>
      </c>
      <c r="G35" s="8">
        <v>3</v>
      </c>
      <c r="H35" s="8">
        <v>3.5</v>
      </c>
      <c r="I35" s="8">
        <v>0.5</v>
      </c>
      <c r="J35" s="8">
        <v>1</v>
      </c>
      <c r="K35" s="9">
        <f t="shared" si="1"/>
        <v>11.5</v>
      </c>
      <c r="L35" s="10"/>
    </row>
    <row r="36" spans="2:12" ht="16.5" customHeight="1">
      <c r="B36" s="5">
        <f>IF(MONTH(DATE(YEAR($E$4),MONTH($E$4),1)+23)=MONTH($E$4),DATE(YEAR($E$4),MONTH($E$4),1)+23,"")</f>
        <v>46319</v>
      </c>
      <c r="C36" s="6" t="str">
        <f>IF(B36="","",IF(COUNTIF(祝日!$B$5:$B$60,B36)&gt;0,"祝",CHOOSE(WEEKDAY(B36),"日","月","火","水","木","金","土")))</f>
        <v>土</v>
      </c>
      <c r="D36" s="7" t="str">
        <f t="shared" si="0"/>
        <v/>
      </c>
      <c r="E36" s="8"/>
      <c r="F36" s="8"/>
      <c r="G36" s="8"/>
      <c r="H36" s="8"/>
      <c r="I36" s="8"/>
      <c r="J36" s="8"/>
      <c r="K36" s="9" t="str">
        <f t="shared" si="1"/>
        <v/>
      </c>
      <c r="L36" s="10"/>
    </row>
    <row r="37" spans="2:12" ht="16.5" customHeight="1">
      <c r="B37" s="5">
        <f>IF(MONTH(DATE(YEAR($E$4),MONTH($E$4),1)+24)=MONTH($E$4),DATE(YEAR($E$4),MONTH($E$4),1)+24,"")</f>
        <v>46320</v>
      </c>
      <c r="C37" s="6" t="str">
        <f>IF(B37="","",IF(COUNTIF(祝日!$B$5:$B$60,B37)&gt;0,"祝",CHOOSE(WEEKDAY(B37),"日","月","火","水","木","金","土")))</f>
        <v>日</v>
      </c>
      <c r="D37" s="7" t="str">
        <f t="shared" si="0"/>
        <v>○</v>
      </c>
      <c r="E37" s="8"/>
      <c r="F37" s="8"/>
      <c r="G37" s="8"/>
      <c r="H37" s="8"/>
      <c r="I37" s="8"/>
      <c r="J37" s="8"/>
      <c r="K37" s="9" t="str">
        <f t="shared" si="1"/>
        <v/>
      </c>
      <c r="L37" s="10"/>
    </row>
    <row r="38" spans="2:12" ht="16.5" customHeight="1">
      <c r="B38" s="5">
        <f>IF(MONTH(DATE(YEAR($E$4),MONTH($E$4),1)+25)=MONTH($E$4),DATE(YEAR($E$4),MONTH($E$4),1)+25,"")</f>
        <v>46321</v>
      </c>
      <c r="C38" s="6" t="str">
        <f>IF(B38="","",IF(COUNTIF(祝日!$B$5:$B$60,B38)&gt;0,"祝",CHOOSE(WEEKDAY(B38),"日","月","火","水","木","金","土")))</f>
        <v>月</v>
      </c>
      <c r="D38" s="7" t="str">
        <f t="shared" si="0"/>
        <v/>
      </c>
      <c r="E38" s="8"/>
      <c r="F38" s="8"/>
      <c r="G38" s="8"/>
      <c r="H38" s="8"/>
      <c r="I38" s="8"/>
      <c r="J38" s="8"/>
      <c r="K38" s="9" t="str">
        <f t="shared" si="1"/>
        <v/>
      </c>
      <c r="L38" s="10"/>
    </row>
    <row r="39" spans="2:12" ht="16.5" customHeight="1">
      <c r="B39" s="5">
        <f>IF(MONTH(DATE(YEAR($E$4),MONTH($E$4),1)+26)=MONTH($E$4),DATE(YEAR($E$4),MONTH($E$4),1)+26,"")</f>
        <v>46322</v>
      </c>
      <c r="C39" s="6" t="str">
        <f>IF(B39="","",IF(COUNTIF(祝日!$B$5:$B$60,B39)&gt;0,"祝",CHOOSE(WEEKDAY(B39),"日","月","火","水","木","金","土")))</f>
        <v>火</v>
      </c>
      <c r="D39" s="7" t="str">
        <f t="shared" si="0"/>
        <v/>
      </c>
      <c r="E39" s="8"/>
      <c r="F39" s="8"/>
      <c r="G39" s="8"/>
      <c r="H39" s="8"/>
      <c r="I39" s="8"/>
      <c r="J39" s="8"/>
      <c r="K39" s="9" t="str">
        <f t="shared" si="1"/>
        <v/>
      </c>
      <c r="L39" s="10"/>
    </row>
    <row r="40" spans="2:12" ht="16.5" customHeight="1">
      <c r="B40" s="5">
        <f>IF(MONTH(DATE(YEAR($E$4),MONTH($E$4),1)+27)=MONTH($E$4),DATE(YEAR($E$4),MONTH($E$4),1)+27,"")</f>
        <v>46323</v>
      </c>
      <c r="C40" s="6" t="str">
        <f>IF(B40="","",IF(COUNTIF(祝日!$B$5:$B$60,B40)&gt;0,"祝",CHOOSE(WEEKDAY(B40),"日","月","火","水","木","金","土")))</f>
        <v>水</v>
      </c>
      <c r="D40" s="7" t="str">
        <f t="shared" si="0"/>
        <v/>
      </c>
      <c r="E40" s="8"/>
      <c r="F40" s="8"/>
      <c r="G40" s="8"/>
      <c r="H40" s="8"/>
      <c r="I40" s="8"/>
      <c r="J40" s="8"/>
      <c r="K40" s="9" t="str">
        <f t="shared" si="1"/>
        <v/>
      </c>
      <c r="L40" s="10"/>
    </row>
    <row r="41" spans="2:12" ht="16.5" customHeight="1">
      <c r="B41" s="5">
        <f>IF(MONTH(DATE(YEAR($E$4),MONTH($E$4),1)+28)=MONTH($E$4),DATE(YEAR($E$4),MONTH($E$4),1)+28,"")</f>
        <v>46324</v>
      </c>
      <c r="C41" s="6" t="str">
        <f>IF(B41="","",IF(COUNTIF(祝日!$B$5:$B$60,B41)&gt;0,"祝",CHOOSE(WEEKDAY(B41),"日","月","火","水","木","金","土")))</f>
        <v>木</v>
      </c>
      <c r="D41" s="7" t="str">
        <f t="shared" si="0"/>
        <v/>
      </c>
      <c r="E41" s="8"/>
      <c r="F41" s="8"/>
      <c r="G41" s="8"/>
      <c r="H41" s="8"/>
      <c r="I41" s="8"/>
      <c r="J41" s="8"/>
      <c r="K41" s="9" t="str">
        <f t="shared" si="1"/>
        <v/>
      </c>
      <c r="L41" s="10"/>
    </row>
    <row r="42" spans="2:12" ht="16.5" customHeight="1">
      <c r="B42" s="5">
        <f>IF(MONTH(DATE(YEAR($E$4),MONTH($E$4),1)+29)=MONTH($E$4),DATE(YEAR($E$4),MONTH($E$4),1)+29,"")</f>
        <v>46325</v>
      </c>
      <c r="C42" s="6" t="str">
        <f>IF(B42="","",IF(COUNTIF(祝日!$B$5:$B$60,B42)&gt;0,"祝",CHOOSE(WEEKDAY(B42),"日","月","火","水","木","金","土")))</f>
        <v>金</v>
      </c>
      <c r="D42" s="7" t="str">
        <f t="shared" si="0"/>
        <v/>
      </c>
      <c r="E42" s="8"/>
      <c r="F42" s="8"/>
      <c r="G42" s="8"/>
      <c r="H42" s="8"/>
      <c r="I42" s="8"/>
      <c r="J42" s="8"/>
      <c r="K42" s="9" t="str">
        <f t="shared" si="1"/>
        <v/>
      </c>
      <c r="L42" s="10"/>
    </row>
    <row r="43" spans="2:12" ht="16.5" customHeight="1">
      <c r="B43" s="5">
        <f>IF(MONTH(DATE(YEAR($E$4),MONTH($E$4),1)+30)=MONTH($E$4),DATE(YEAR($E$4),MONTH($E$4),1)+30,"")</f>
        <v>46326</v>
      </c>
      <c r="C43" s="6" t="str">
        <f>IF(B43="","",IF(COUNTIF(祝日!$B$5:$B$60,B43)&gt;0,"祝",CHOOSE(WEEKDAY(B43),"日","月","火","水","木","金","土")))</f>
        <v>土</v>
      </c>
      <c r="D43" s="7" t="str">
        <f t="shared" si="0"/>
        <v/>
      </c>
      <c r="E43" s="8"/>
      <c r="F43" s="8"/>
      <c r="G43" s="8"/>
      <c r="H43" s="8"/>
      <c r="I43" s="8"/>
      <c r="J43" s="8"/>
      <c r="K43" s="9" t="str">
        <f t="shared" si="1"/>
        <v/>
      </c>
      <c r="L43" s="10"/>
    </row>
    <row r="44" spans="2:12" ht="19.5" customHeight="1">
      <c r="B44" s="33" t="s">
        <v>28</v>
      </c>
      <c r="C44" s="33"/>
      <c r="D44" s="33"/>
      <c r="E44" s="11">
        <f t="shared" ref="E44:J44" si="2">IF(E$10="","",SUMIFS(E13:E43,$D$13:$D$43,"&lt;&gt;○"))</f>
        <v>15</v>
      </c>
      <c r="F44" s="11">
        <f t="shared" si="2"/>
        <v>32.5</v>
      </c>
      <c r="G44" s="11">
        <f t="shared" si="2"/>
        <v>47</v>
      </c>
      <c r="H44" s="11">
        <f t="shared" si="2"/>
        <v>40.5</v>
      </c>
      <c r="I44" s="11">
        <f t="shared" si="2"/>
        <v>6</v>
      </c>
      <c r="J44" s="11">
        <f t="shared" si="2"/>
        <v>20.5</v>
      </c>
      <c r="K44" s="12">
        <f>SUM(E44:J44)</f>
        <v>161.5</v>
      </c>
      <c r="L44" s="13"/>
    </row>
    <row r="45" spans="2:12" ht="19.5" customHeight="1">
      <c r="B45" s="33" t="s">
        <v>29</v>
      </c>
      <c r="C45" s="33"/>
      <c r="D45" s="33"/>
      <c r="E45" s="14">
        <f t="shared" ref="E45:J45" si="3">IF(E$10="","",SUMIFS(E13:E43,$D$13:$D$43,"○"))</f>
        <v>0</v>
      </c>
      <c r="F45" s="14">
        <f t="shared" si="3"/>
        <v>0</v>
      </c>
      <c r="G45" s="14">
        <f t="shared" si="3"/>
        <v>0</v>
      </c>
      <c r="H45" s="14">
        <f t="shared" si="3"/>
        <v>6</v>
      </c>
      <c r="I45" s="14">
        <f t="shared" si="3"/>
        <v>0</v>
      </c>
      <c r="J45" s="14">
        <f t="shared" si="3"/>
        <v>0</v>
      </c>
      <c r="K45" s="12">
        <f>SUM(E45:J45)</f>
        <v>6</v>
      </c>
      <c r="L45" s="13"/>
    </row>
    <row r="46" spans="2:12" ht="19.5" customHeight="1">
      <c r="B46" s="33" t="s">
        <v>30</v>
      </c>
      <c r="C46" s="33"/>
      <c r="D46" s="33"/>
      <c r="E46" s="15">
        <f t="shared" ref="E46:J46" si="4">IF(E$10="","",N(E44)+N(E45))</f>
        <v>15</v>
      </c>
      <c r="F46" s="15">
        <f t="shared" si="4"/>
        <v>32.5</v>
      </c>
      <c r="G46" s="15">
        <f t="shared" si="4"/>
        <v>47</v>
      </c>
      <c r="H46" s="15">
        <f t="shared" si="4"/>
        <v>46.5</v>
      </c>
      <c r="I46" s="15">
        <f t="shared" si="4"/>
        <v>6</v>
      </c>
      <c r="J46" s="15">
        <f t="shared" si="4"/>
        <v>20.5</v>
      </c>
      <c r="K46" s="16">
        <f>SUM(E46:J46)</f>
        <v>167.5</v>
      </c>
      <c r="L46" s="13"/>
    </row>
    <row r="47" spans="2:12" ht="19.5" customHeight="1">
      <c r="B47" s="33" t="s">
        <v>31</v>
      </c>
      <c r="C47" s="33"/>
      <c r="D47" s="33"/>
      <c r="E47" s="17">
        <f t="shared" ref="E47:J47" si="5">IF(E$10="","",$J$3-N(E44))</f>
        <v>30</v>
      </c>
      <c r="F47" s="17">
        <f t="shared" si="5"/>
        <v>12.5</v>
      </c>
      <c r="G47" s="17">
        <f t="shared" si="5"/>
        <v>-2</v>
      </c>
      <c r="H47" s="17">
        <f t="shared" si="5"/>
        <v>4.5</v>
      </c>
      <c r="I47" s="17">
        <f t="shared" si="5"/>
        <v>39</v>
      </c>
      <c r="J47" s="17">
        <f t="shared" si="5"/>
        <v>24.5</v>
      </c>
      <c r="K47" s="13"/>
      <c r="L47" s="13"/>
    </row>
    <row r="48" spans="2:12" ht="19.5" customHeight="1">
      <c r="B48" s="33" t="s">
        <v>32</v>
      </c>
      <c r="C48" s="33"/>
      <c r="D48" s="33"/>
      <c r="E48" s="18" t="str">
        <f t="shared" ref="E48:J48" si="6">IF(E$10="","",IF(N(E44)&gt;$J$3,"超過",IF(N(E44)&gt;$J$4,"注意","OK")))</f>
        <v>OK</v>
      </c>
      <c r="F48" s="18" t="str">
        <f t="shared" si="6"/>
        <v>注意</v>
      </c>
      <c r="G48" s="18" t="str">
        <f t="shared" si="6"/>
        <v>超過</v>
      </c>
      <c r="H48" s="18" t="str">
        <f t="shared" si="6"/>
        <v>注意</v>
      </c>
      <c r="I48" s="18" t="str">
        <f t="shared" si="6"/>
        <v>OK</v>
      </c>
      <c r="J48" s="18" t="str">
        <f t="shared" si="6"/>
        <v>OK</v>
      </c>
      <c r="K48" s="13"/>
      <c r="L48" s="13"/>
    </row>
  </sheetData>
  <mergeCells count="21">
    <mergeCell ref="B2:L2"/>
    <mergeCell ref="B3:D3"/>
    <mergeCell ref="E3:G3"/>
    <mergeCell ref="H3:I3"/>
    <mergeCell ref="B4:D4"/>
    <mergeCell ref="E4:G4"/>
    <mergeCell ref="H4:I4"/>
    <mergeCell ref="B5:D5"/>
    <mergeCell ref="E5:G5"/>
    <mergeCell ref="B7:L7"/>
    <mergeCell ref="B8:L8"/>
    <mergeCell ref="B10:B12"/>
    <mergeCell ref="C10:C12"/>
    <mergeCell ref="D10:D12"/>
    <mergeCell ref="K10:K12"/>
    <mergeCell ref="L10:L12"/>
    <mergeCell ref="B44:D44"/>
    <mergeCell ref="B45:D45"/>
    <mergeCell ref="B46:D46"/>
    <mergeCell ref="B47:D47"/>
    <mergeCell ref="B48:D48"/>
  </mergeCells>
  <phoneticPr fontId="27"/>
  <conditionalFormatting sqref="B13:D43">
    <cfRule type="expression" dxfId="9" priority="5">
      <formula>AND($B13&lt;&gt;"",$B13=TODAY())</formula>
    </cfRule>
    <cfRule type="expression" dxfId="8" priority="6">
      <formula>AND($B13&lt;&gt;"",OR($C13="日",$C13="祝"))</formula>
    </cfRule>
    <cfRule type="expression" dxfId="7" priority="7">
      <formula>AND($B13&lt;&gt;"",$C13="土")</formula>
    </cfRule>
  </conditionalFormatting>
  <conditionalFormatting sqref="E13:J43">
    <cfRule type="expression" dxfId="6" priority="2">
      <formula>AND(ISNUMBER(E13),E13&gt;0,$D13&lt;&gt;"○",SUMIFS(E$13:E13,$D$13:$D13,"&lt;&gt;○")&gt;$J$3)</formula>
    </cfRule>
    <cfRule type="expression" dxfId="5" priority="3">
      <formula>AND(ISNUMBER(E13),E13&gt;0,$D13&lt;&gt;"○",SUMIFS(E$13:E13,$D$13:$D13,"&lt;&gt;○")&gt;$J$4)</formula>
    </cfRule>
    <cfRule type="expression" dxfId="4" priority="4">
      <formula>AND(ISNUMBER(E13),E13&gt;0,$D13="○")</formula>
    </cfRule>
  </conditionalFormatting>
  <conditionalFormatting sqref="E47:J47">
    <cfRule type="expression" dxfId="3" priority="11">
      <formula>AND(ISNUMBER(E47),E47&lt;0)</formula>
    </cfRule>
  </conditionalFormatting>
  <conditionalFormatting sqref="E48:J48">
    <cfRule type="expression" dxfId="2" priority="8">
      <formula>E48="超過"</formula>
    </cfRule>
    <cfRule type="expression" dxfId="1" priority="9">
      <formula>E48="注意"</formula>
    </cfRule>
    <cfRule type="expression" dxfId="0" priority="10">
      <formula>E48="OK"</formula>
    </cfRule>
  </conditionalFormatting>
  <dataValidations count="2">
    <dataValidation type="list" sqref="E5" xr:uid="{00000000-0002-0000-0000-000000000000}">
      <formula1>"日,月,火,水,木,金,土"</formula1>
      <formula2>0</formula2>
    </dataValidation>
    <dataValidation type="decimal" allowBlank="1" showErrorMessage="1" error="0〜24の数字（時間）で入力してください" sqref="E13:J43" xr:uid="{00000000-0002-0000-0000-000001000000}">
      <formula1>0</formula1>
      <formula2>24</formula2>
    </dataValidation>
  </dataValidations>
  <hyperlinks>
    <hyperlink ref="A1" r:id="rId1" display="雛形の無料ダウンロード" xr:uid="{A467A24C-491E-4DA7-BD56-225F631B0A85}"/>
    <hyperlink ref="A1:BA1" r:id="rId2" display="今すぐクリックして､無登録でゲット｡雛形の無料ダウンロード " xr:uid="{EDCB2A14-459A-4814-B724-9D3591C3DBD9}"/>
  </hyperlinks>
  <printOptions horizontalCentered="1"/>
  <pageMargins left="0.31496062992125984" right="0.19685039370078741" top="0.52" bottom="0.31496062992125984" header="0.43307086614173229" footer="0.31496062992125984"/>
  <pageSetup paperSize="9" orientation="portrait" horizontalDpi="300" verticalDpi="30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A60"/>
  <sheetViews>
    <sheetView showGridLines="0" topLeftCell="A2" zoomScaleNormal="100" workbookViewId="0">
      <selection activeCell="R63" sqref="R63"/>
    </sheetView>
  </sheetViews>
  <sheetFormatPr defaultColWidth="8.7109375" defaultRowHeight="15"/>
  <cols>
    <col min="1" max="1" width="2" customWidth="1"/>
    <col min="2" max="2" width="14" customWidth="1"/>
    <col min="3" max="3" width="24" customWidth="1"/>
  </cols>
  <sheetData>
    <row r="1" spans="1:53" s="26" customFormat="1" ht="45" customHeight="1">
      <c r="A1" s="24" t="s">
        <v>54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</row>
    <row r="2" spans="1:53" ht="31.5" customHeight="1" thickBot="1">
      <c r="B2" s="52" t="s">
        <v>33</v>
      </c>
      <c r="C2" s="52"/>
    </row>
    <row r="3" spans="1:53" ht="39" customHeight="1" thickTop="1">
      <c r="B3" s="53" t="s">
        <v>34</v>
      </c>
      <c r="C3" s="53"/>
    </row>
    <row r="4" spans="1:53" ht="16.5">
      <c r="B4" s="19" t="s">
        <v>13</v>
      </c>
      <c r="C4" s="19" t="s">
        <v>35</v>
      </c>
    </row>
    <row r="5" spans="1:53" ht="16.5">
      <c r="B5" s="20">
        <v>46023</v>
      </c>
      <c r="C5" s="21" t="s">
        <v>36</v>
      </c>
    </row>
    <row r="6" spans="1:53" ht="16.5">
      <c r="B6" s="20">
        <v>46034</v>
      </c>
      <c r="C6" s="21" t="s">
        <v>37</v>
      </c>
    </row>
    <row r="7" spans="1:53" ht="16.5">
      <c r="B7" s="20">
        <v>46064</v>
      </c>
      <c r="C7" s="21" t="s">
        <v>38</v>
      </c>
    </row>
    <row r="8" spans="1:53" ht="16.5">
      <c r="B8" s="20">
        <v>46076</v>
      </c>
      <c r="C8" s="21" t="s">
        <v>39</v>
      </c>
    </row>
    <row r="9" spans="1:53" ht="16.5">
      <c r="B9" s="20">
        <v>46101</v>
      </c>
      <c r="C9" s="21" t="s">
        <v>40</v>
      </c>
    </row>
    <row r="10" spans="1:53" ht="16.5">
      <c r="B10" s="20">
        <v>46141</v>
      </c>
      <c r="C10" s="21" t="s">
        <v>41</v>
      </c>
    </row>
    <row r="11" spans="1:53" ht="16.5">
      <c r="B11" s="20">
        <v>46145</v>
      </c>
      <c r="C11" s="21" t="s">
        <v>42</v>
      </c>
    </row>
    <row r="12" spans="1:53" ht="16.5">
      <c r="B12" s="20">
        <v>46146</v>
      </c>
      <c r="C12" s="21" t="s">
        <v>43</v>
      </c>
    </row>
    <row r="13" spans="1:53" ht="16.5">
      <c r="B13" s="20">
        <v>46147</v>
      </c>
      <c r="C13" s="21" t="s">
        <v>44</v>
      </c>
    </row>
    <row r="14" spans="1:53" ht="16.5">
      <c r="B14" s="20">
        <v>46148</v>
      </c>
      <c r="C14" s="21" t="s">
        <v>45</v>
      </c>
    </row>
    <row r="15" spans="1:53" ht="16.5">
      <c r="B15" s="20">
        <v>46223</v>
      </c>
      <c r="C15" s="21" t="s">
        <v>46</v>
      </c>
    </row>
    <row r="16" spans="1:53" ht="16.5">
      <c r="B16" s="20">
        <v>46245</v>
      </c>
      <c r="C16" s="21" t="s">
        <v>47</v>
      </c>
    </row>
    <row r="17" spans="2:3" ht="16.5">
      <c r="B17" s="20">
        <v>46286</v>
      </c>
      <c r="C17" s="21" t="s">
        <v>48</v>
      </c>
    </row>
    <row r="18" spans="2:3" ht="16.5">
      <c r="B18" s="20">
        <v>46287</v>
      </c>
      <c r="C18" s="21" t="s">
        <v>49</v>
      </c>
    </row>
    <row r="19" spans="2:3" ht="16.5">
      <c r="B19" s="20">
        <v>46288</v>
      </c>
      <c r="C19" s="21" t="s">
        <v>50</v>
      </c>
    </row>
    <row r="20" spans="2:3" ht="16.5">
      <c r="B20" s="20">
        <v>46307</v>
      </c>
      <c r="C20" s="21" t="s">
        <v>51</v>
      </c>
    </row>
    <row r="21" spans="2:3" ht="16.5">
      <c r="B21" s="20">
        <v>46329</v>
      </c>
      <c r="C21" s="21" t="s">
        <v>52</v>
      </c>
    </row>
    <row r="22" spans="2:3" ht="16.5">
      <c r="B22" s="20">
        <v>46349</v>
      </c>
      <c r="C22" s="21" t="s">
        <v>53</v>
      </c>
    </row>
    <row r="23" spans="2:3" ht="16.5">
      <c r="B23" s="20">
        <v>46388</v>
      </c>
      <c r="C23" s="21" t="s">
        <v>36</v>
      </c>
    </row>
    <row r="24" spans="2:3" ht="16.5">
      <c r="B24" s="20">
        <v>46398</v>
      </c>
      <c r="C24" s="21" t="s">
        <v>37</v>
      </c>
    </row>
    <row r="25" spans="2:3" ht="16.5">
      <c r="B25" s="20">
        <v>46429</v>
      </c>
      <c r="C25" s="21" t="s">
        <v>38</v>
      </c>
    </row>
    <row r="26" spans="2:3" ht="16.5">
      <c r="B26" s="20">
        <v>46441</v>
      </c>
      <c r="C26" s="21" t="s">
        <v>39</v>
      </c>
    </row>
    <row r="27" spans="2:3" ht="16.5">
      <c r="B27" s="20">
        <v>46467</v>
      </c>
      <c r="C27" s="21" t="s">
        <v>40</v>
      </c>
    </row>
    <row r="28" spans="2:3" ht="16.5">
      <c r="B28" s="20">
        <v>46468</v>
      </c>
      <c r="C28" s="21" t="s">
        <v>45</v>
      </c>
    </row>
    <row r="29" spans="2:3" ht="16.5">
      <c r="B29" s="20">
        <v>46506</v>
      </c>
      <c r="C29" s="21" t="s">
        <v>41</v>
      </c>
    </row>
    <row r="30" spans="2:3" ht="16.5">
      <c r="B30" s="20">
        <v>46510</v>
      </c>
      <c r="C30" s="21" t="s">
        <v>42</v>
      </c>
    </row>
    <row r="31" spans="2:3" ht="16.5">
      <c r="B31" s="20">
        <v>46511</v>
      </c>
      <c r="C31" s="21" t="s">
        <v>43</v>
      </c>
    </row>
    <row r="32" spans="2:3" ht="16.5">
      <c r="B32" s="20">
        <v>46512</v>
      </c>
      <c r="C32" s="21" t="s">
        <v>44</v>
      </c>
    </row>
    <row r="33" spans="2:3" ht="16.5">
      <c r="B33" s="20">
        <v>46587</v>
      </c>
      <c r="C33" s="21" t="s">
        <v>46</v>
      </c>
    </row>
    <row r="34" spans="2:3" ht="16.5">
      <c r="B34" s="20">
        <v>46610</v>
      </c>
      <c r="C34" s="21" t="s">
        <v>47</v>
      </c>
    </row>
    <row r="35" spans="2:3" ht="16.5">
      <c r="B35" s="20">
        <v>46650</v>
      </c>
      <c r="C35" s="21" t="s">
        <v>48</v>
      </c>
    </row>
    <row r="36" spans="2:3" ht="16.5">
      <c r="B36" s="20">
        <v>46653</v>
      </c>
      <c r="C36" s="21" t="s">
        <v>50</v>
      </c>
    </row>
    <row r="37" spans="2:3" ht="16.5">
      <c r="B37" s="20">
        <v>46671</v>
      </c>
      <c r="C37" s="21" t="s">
        <v>51</v>
      </c>
    </row>
    <row r="38" spans="2:3" ht="16.5">
      <c r="B38" s="20">
        <v>46694</v>
      </c>
      <c r="C38" s="21" t="s">
        <v>52</v>
      </c>
    </row>
    <row r="39" spans="2:3" ht="16.5">
      <c r="B39" s="20">
        <v>46714</v>
      </c>
      <c r="C39" s="21" t="s">
        <v>53</v>
      </c>
    </row>
    <row r="40" spans="2:3" ht="16.5">
      <c r="B40" s="22"/>
      <c r="C40" s="23"/>
    </row>
    <row r="41" spans="2:3" ht="16.5">
      <c r="B41" s="22"/>
      <c r="C41" s="23"/>
    </row>
    <row r="42" spans="2:3" ht="16.5">
      <c r="B42" s="22"/>
      <c r="C42" s="23"/>
    </row>
    <row r="43" spans="2:3" ht="16.5">
      <c r="B43" s="22"/>
      <c r="C43" s="23"/>
    </row>
    <row r="44" spans="2:3" ht="16.5">
      <c r="B44" s="22"/>
      <c r="C44" s="23"/>
    </row>
    <row r="45" spans="2:3" ht="16.5">
      <c r="B45" s="22"/>
      <c r="C45" s="23"/>
    </row>
    <row r="46" spans="2:3" ht="16.5">
      <c r="B46" s="22"/>
      <c r="C46" s="23"/>
    </row>
    <row r="47" spans="2:3" ht="16.5">
      <c r="B47" s="22"/>
      <c r="C47" s="23"/>
    </row>
    <row r="48" spans="2:3" ht="16.5">
      <c r="B48" s="22"/>
      <c r="C48" s="23"/>
    </row>
    <row r="49" spans="2:3" ht="16.5">
      <c r="B49" s="22"/>
      <c r="C49" s="23"/>
    </row>
    <row r="50" spans="2:3" ht="16.5">
      <c r="B50" s="22"/>
      <c r="C50" s="23"/>
    </row>
    <row r="51" spans="2:3" ht="16.5">
      <c r="B51" s="22"/>
      <c r="C51" s="23"/>
    </row>
    <row r="52" spans="2:3" ht="16.5">
      <c r="B52" s="22"/>
      <c r="C52" s="23"/>
    </row>
    <row r="53" spans="2:3" ht="16.5">
      <c r="B53" s="22"/>
      <c r="C53" s="23"/>
    </row>
    <row r="54" spans="2:3" ht="16.5">
      <c r="B54" s="22"/>
      <c r="C54" s="23"/>
    </row>
    <row r="55" spans="2:3" ht="16.5">
      <c r="B55" s="22"/>
      <c r="C55" s="23"/>
    </row>
    <row r="56" spans="2:3" ht="16.5">
      <c r="B56" s="22"/>
      <c r="C56" s="23"/>
    </row>
    <row r="57" spans="2:3" ht="16.5">
      <c r="B57" s="22"/>
      <c r="C57" s="23"/>
    </row>
    <row r="58" spans="2:3" ht="16.5">
      <c r="B58" s="22"/>
      <c r="C58" s="23"/>
    </row>
    <row r="59" spans="2:3" ht="16.5">
      <c r="B59" s="22"/>
      <c r="C59" s="23"/>
    </row>
    <row r="60" spans="2:3" ht="16.5">
      <c r="B60" s="22"/>
      <c r="C60" s="23"/>
    </row>
  </sheetData>
  <mergeCells count="2">
    <mergeCell ref="B2:C2"/>
    <mergeCell ref="B3:C3"/>
  </mergeCells>
  <phoneticPr fontId="27"/>
  <hyperlinks>
    <hyperlink ref="A1" r:id="rId1" display="雛形の無料ダウンロード" xr:uid="{57E03650-CE5D-4279-A125-68C0A655D40A}"/>
    <hyperlink ref="A1:BA1" r:id="rId2" display="今すぐクリックして､無登録でゲット｡雛形の無料ダウンロード " xr:uid="{0AFCDEC3-410B-4ABF-BEAC-11233586451B}"/>
  </hyperlinks>
  <pageMargins left="0.75" right="0.75" top="1" bottom="1" header="0.511811023622047" footer="0.511811023622047"/>
  <pageSetup paperSize="9" orientation="portrait" horizontalDpi="300" vertic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日次残業</vt:lpstr>
      <vt:lpstr>祝日</vt:lpstr>
      <vt:lpstr>日次残業!Print_Area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inbl</cp:lastModifiedBy>
  <cp:revision>0</cp:revision>
  <cp:lastPrinted>2026-10-27T11:45:51Z</cp:lastPrinted>
  <dcterms:created xsi:type="dcterms:W3CDTF">2026-10-27T09:31:59Z</dcterms:created>
  <dcterms:modified xsi:type="dcterms:W3CDTF">2026-10-27T11:47:17Z</dcterms:modified>
  <dc:language>en-US</dc:language>
</cp:coreProperties>
</file>